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/>
  <bookViews>
    <workbookView xWindow="0" yWindow="15" windowWidth="8850" windowHeight="5580" tabRatio="674" activeTab="3"/>
  </bookViews>
  <sheets>
    <sheet name="Comments" sheetId="1" r:id="rId1"/>
    <sheet name="Graph" sheetId="2" r:id="rId2"/>
    <sheet name="Parameters" sheetId="3" r:id="rId3"/>
    <sheet name="Hill_and_Projectile_Data" sheetId="4" r:id="rId4"/>
  </sheets>
  <definedNames>
    <definedName name="A">Parameters!$C$3</definedName>
    <definedName name="Angle">Graph!$C$4</definedName>
    <definedName name="B">Parameters!$C$4</definedName>
    <definedName name="G">Parameters!$C$10</definedName>
    <definedName name="s">Parameters!$C$6</definedName>
    <definedName name="Velocity">Graph!$C$3</definedName>
    <definedName name="x_hill">Hill_and_Projectile_Data!$A$2:$A$200</definedName>
    <definedName name="X_projectile">Hill_and_Projectile_Data!$C$2:$C$200</definedName>
    <definedName name="Y">Parameters!$C$5</definedName>
    <definedName name="Z">Hill_and_Projectile_Data!$B$2:$B$200</definedName>
  </definedNames>
  <calcPr calcId="145621"/>
</workbook>
</file>

<file path=xl/calcChain.xml><?xml version="1.0" encoding="utf-8"?>
<calcChain xmlns="http://schemas.openxmlformats.org/spreadsheetml/2006/main">
  <c r="A3" i="4" l="1"/>
  <c r="A4" i="4"/>
  <c r="A5" i="4" s="1"/>
  <c r="A6" i="4" s="1"/>
  <c r="A7" i="4" s="1"/>
  <c r="A8" i="4"/>
  <c r="A9" i="4" s="1"/>
  <c r="A10" i="4" s="1"/>
  <c r="C9" i="4"/>
  <c r="F9" i="4" s="1"/>
  <c r="C8" i="4"/>
  <c r="F8" i="4" s="1"/>
  <c r="C7" i="4"/>
  <c r="C6" i="4"/>
  <c r="C5" i="4"/>
  <c r="C4" i="4"/>
  <c r="C3" i="4"/>
  <c r="C2" i="4"/>
  <c r="F6" i="4"/>
  <c r="F7" i="4"/>
  <c r="F2" i="4"/>
  <c r="F3" i="4"/>
  <c r="F4" i="4"/>
  <c r="F5" i="4"/>
  <c r="C6" i="3"/>
  <c r="B2" i="4" s="1"/>
  <c r="E2" i="4" s="1"/>
  <c r="B3" i="4"/>
  <c r="E3" i="4" s="1"/>
  <c r="B5" i="4"/>
  <c r="E5" i="4" s="1"/>
  <c r="B7" i="4"/>
  <c r="E7" i="4" s="1"/>
  <c r="B9" i="4"/>
  <c r="E9" i="4" s="1"/>
  <c r="A11" i="4" l="1"/>
  <c r="C10" i="4"/>
  <c r="F10" i="4" s="1"/>
  <c r="B10" i="4"/>
  <c r="E10" i="4" s="1"/>
  <c r="B8" i="4"/>
  <c r="E8" i="4" s="1"/>
  <c r="B6" i="4"/>
  <c r="E6" i="4" s="1"/>
  <c r="B4" i="4"/>
  <c r="E4" i="4" s="1"/>
  <c r="A12" i="4" l="1"/>
  <c r="C11" i="4"/>
  <c r="F11" i="4" s="1"/>
  <c r="B11" i="4"/>
  <c r="E11" i="4" s="1"/>
  <c r="A13" i="4" l="1"/>
  <c r="C12" i="4"/>
  <c r="F12" i="4" s="1"/>
  <c r="B12" i="4"/>
  <c r="E12" i="4" s="1"/>
  <c r="A14" i="4" l="1"/>
  <c r="C13" i="4"/>
  <c r="F13" i="4" s="1"/>
  <c r="B13" i="4"/>
  <c r="E13" i="4" s="1"/>
  <c r="A15" i="4" l="1"/>
  <c r="C14" i="4"/>
  <c r="F14" i="4" s="1"/>
  <c r="B14" i="4"/>
  <c r="E14" i="4" s="1"/>
  <c r="A16" i="4" l="1"/>
  <c r="C15" i="4"/>
  <c r="F15" i="4" s="1"/>
  <c r="B15" i="4"/>
  <c r="E15" i="4" s="1"/>
  <c r="A17" i="4" l="1"/>
  <c r="B16" i="4"/>
  <c r="E16" i="4" s="1"/>
  <c r="C16" i="4"/>
  <c r="F16" i="4" s="1"/>
  <c r="A18" i="4" l="1"/>
  <c r="C17" i="4"/>
  <c r="F17" i="4" s="1"/>
  <c r="B17" i="4"/>
  <c r="E17" i="4" s="1"/>
  <c r="A19" i="4" l="1"/>
  <c r="C18" i="4"/>
  <c r="F18" i="4" s="1"/>
  <c r="B18" i="4"/>
  <c r="E18" i="4" s="1"/>
  <c r="A20" i="4" l="1"/>
  <c r="C19" i="4"/>
  <c r="F19" i="4" s="1"/>
  <c r="B19" i="4"/>
  <c r="E19" i="4" s="1"/>
  <c r="A21" i="4" l="1"/>
  <c r="C20" i="4"/>
  <c r="F20" i="4" s="1"/>
  <c r="B20" i="4"/>
  <c r="E20" i="4" s="1"/>
  <c r="A22" i="4" l="1"/>
  <c r="C21" i="4"/>
  <c r="F21" i="4" s="1"/>
  <c r="B21" i="4"/>
  <c r="E21" i="4" s="1"/>
  <c r="A23" i="4" l="1"/>
  <c r="C22" i="4"/>
  <c r="F22" i="4" s="1"/>
  <c r="B22" i="4"/>
  <c r="E22" i="4" s="1"/>
  <c r="A24" i="4" l="1"/>
  <c r="C23" i="4"/>
  <c r="F23" i="4" s="1"/>
  <c r="B23" i="4"/>
  <c r="E23" i="4" s="1"/>
  <c r="A25" i="4" l="1"/>
  <c r="B24" i="4"/>
  <c r="E24" i="4" s="1"/>
  <c r="C24" i="4"/>
  <c r="F24" i="4" s="1"/>
  <c r="A26" i="4" l="1"/>
  <c r="C25" i="4"/>
  <c r="F25" i="4" s="1"/>
  <c r="B25" i="4"/>
  <c r="E25" i="4" s="1"/>
  <c r="A27" i="4" l="1"/>
  <c r="C26" i="4"/>
  <c r="F26" i="4" s="1"/>
  <c r="B26" i="4"/>
  <c r="E26" i="4" s="1"/>
  <c r="A28" i="4" l="1"/>
  <c r="C27" i="4"/>
  <c r="F27" i="4" s="1"/>
  <c r="B27" i="4"/>
  <c r="E27" i="4" s="1"/>
  <c r="A29" i="4" l="1"/>
  <c r="C28" i="4"/>
  <c r="F28" i="4" s="1"/>
  <c r="B28" i="4"/>
  <c r="E28" i="4" s="1"/>
  <c r="A30" i="4" l="1"/>
  <c r="C29" i="4"/>
  <c r="F29" i="4" s="1"/>
  <c r="B29" i="4"/>
  <c r="E29" i="4" s="1"/>
  <c r="A31" i="4" l="1"/>
  <c r="C30" i="4"/>
  <c r="F30" i="4" s="1"/>
  <c r="B30" i="4"/>
  <c r="E30" i="4" s="1"/>
  <c r="A32" i="4" l="1"/>
  <c r="C31" i="4"/>
  <c r="F31" i="4" s="1"/>
  <c r="B31" i="4"/>
  <c r="E31" i="4" s="1"/>
  <c r="A33" i="4" l="1"/>
  <c r="B32" i="4"/>
  <c r="E32" i="4" s="1"/>
  <c r="C32" i="4"/>
  <c r="F32" i="4" s="1"/>
  <c r="A34" i="4" l="1"/>
  <c r="C33" i="4"/>
  <c r="F33" i="4" s="1"/>
  <c r="B33" i="4"/>
  <c r="E33" i="4" s="1"/>
  <c r="A35" i="4" l="1"/>
  <c r="C34" i="4"/>
  <c r="F34" i="4" s="1"/>
  <c r="B34" i="4"/>
  <c r="E34" i="4" s="1"/>
  <c r="A36" i="4" l="1"/>
  <c r="C35" i="4"/>
  <c r="F35" i="4" s="1"/>
  <c r="B35" i="4"/>
  <c r="E35" i="4" s="1"/>
  <c r="A37" i="4" l="1"/>
  <c r="C36" i="4"/>
  <c r="F36" i="4" s="1"/>
  <c r="B36" i="4"/>
  <c r="E36" i="4" s="1"/>
  <c r="A38" i="4" l="1"/>
  <c r="C37" i="4"/>
  <c r="F37" i="4" s="1"/>
  <c r="B37" i="4"/>
  <c r="E37" i="4" s="1"/>
  <c r="A39" i="4" l="1"/>
  <c r="C38" i="4"/>
  <c r="F38" i="4" s="1"/>
  <c r="B38" i="4"/>
  <c r="E38" i="4" s="1"/>
  <c r="A40" i="4" l="1"/>
  <c r="C39" i="4"/>
  <c r="F39" i="4" s="1"/>
  <c r="B39" i="4"/>
  <c r="E39" i="4" s="1"/>
  <c r="A41" i="4" l="1"/>
  <c r="B40" i="4"/>
  <c r="E40" i="4" s="1"/>
  <c r="C40" i="4"/>
  <c r="F40" i="4" s="1"/>
  <c r="A42" i="4" l="1"/>
  <c r="C41" i="4"/>
  <c r="F41" i="4" s="1"/>
  <c r="B41" i="4"/>
  <c r="E41" i="4" s="1"/>
  <c r="A43" i="4" l="1"/>
  <c r="C42" i="4"/>
  <c r="F42" i="4" s="1"/>
  <c r="B42" i="4"/>
  <c r="E42" i="4" s="1"/>
  <c r="A44" i="4" l="1"/>
  <c r="C43" i="4"/>
  <c r="F43" i="4" s="1"/>
  <c r="B43" i="4"/>
  <c r="E43" i="4" s="1"/>
  <c r="A45" i="4" l="1"/>
  <c r="C44" i="4"/>
  <c r="F44" i="4" s="1"/>
  <c r="B44" i="4"/>
  <c r="E44" i="4" s="1"/>
  <c r="A46" i="4" l="1"/>
  <c r="C45" i="4"/>
  <c r="F45" i="4" s="1"/>
  <c r="B45" i="4"/>
  <c r="E45" i="4" s="1"/>
  <c r="A47" i="4" l="1"/>
  <c r="C46" i="4"/>
  <c r="F46" i="4" s="1"/>
  <c r="B46" i="4"/>
  <c r="E46" i="4" s="1"/>
  <c r="A48" i="4" l="1"/>
  <c r="C47" i="4"/>
  <c r="F47" i="4" s="1"/>
  <c r="B47" i="4"/>
  <c r="E47" i="4" s="1"/>
  <c r="A49" i="4" l="1"/>
  <c r="B48" i="4"/>
  <c r="E48" i="4" s="1"/>
  <c r="C48" i="4"/>
  <c r="F48" i="4" s="1"/>
  <c r="A50" i="4" l="1"/>
  <c r="C49" i="4"/>
  <c r="F49" i="4" s="1"/>
  <c r="B49" i="4"/>
  <c r="E49" i="4" s="1"/>
  <c r="A51" i="4" l="1"/>
  <c r="C50" i="4"/>
  <c r="F50" i="4" s="1"/>
  <c r="B50" i="4"/>
  <c r="E50" i="4" s="1"/>
  <c r="A52" i="4" l="1"/>
  <c r="C51" i="4"/>
  <c r="F51" i="4" s="1"/>
  <c r="B51" i="4"/>
  <c r="E51" i="4" s="1"/>
  <c r="A53" i="4" l="1"/>
  <c r="C52" i="4"/>
  <c r="F52" i="4" s="1"/>
  <c r="B52" i="4"/>
  <c r="E52" i="4" s="1"/>
  <c r="A54" i="4" l="1"/>
  <c r="C53" i="4"/>
  <c r="F53" i="4" s="1"/>
  <c r="B53" i="4"/>
  <c r="E53" i="4" s="1"/>
  <c r="A55" i="4" l="1"/>
  <c r="C54" i="4"/>
  <c r="F54" i="4" s="1"/>
  <c r="B54" i="4"/>
  <c r="E54" i="4" s="1"/>
  <c r="A56" i="4" l="1"/>
  <c r="C55" i="4"/>
  <c r="F55" i="4" s="1"/>
  <c r="B55" i="4"/>
  <c r="E55" i="4" s="1"/>
  <c r="A57" i="4" l="1"/>
  <c r="B56" i="4"/>
  <c r="E56" i="4" s="1"/>
  <c r="C56" i="4"/>
  <c r="F56" i="4" s="1"/>
  <c r="A58" i="4" l="1"/>
  <c r="C57" i="4"/>
  <c r="F57" i="4" s="1"/>
  <c r="B57" i="4"/>
  <c r="E57" i="4" s="1"/>
  <c r="A59" i="4" l="1"/>
  <c r="C58" i="4"/>
  <c r="F58" i="4" s="1"/>
  <c r="B58" i="4"/>
  <c r="E58" i="4" s="1"/>
  <c r="A60" i="4" l="1"/>
  <c r="C59" i="4"/>
  <c r="F59" i="4" s="1"/>
  <c r="B59" i="4"/>
  <c r="E59" i="4" s="1"/>
  <c r="A61" i="4" l="1"/>
  <c r="C60" i="4"/>
  <c r="F60" i="4" s="1"/>
  <c r="B60" i="4"/>
  <c r="E60" i="4" s="1"/>
  <c r="A62" i="4" l="1"/>
  <c r="C61" i="4"/>
  <c r="F61" i="4" s="1"/>
  <c r="B61" i="4"/>
  <c r="E61" i="4" s="1"/>
  <c r="A63" i="4" l="1"/>
  <c r="B62" i="4"/>
  <c r="E62" i="4" s="1"/>
  <c r="C62" i="4"/>
  <c r="F62" i="4" s="1"/>
  <c r="C63" i="4" l="1"/>
  <c r="F63" i="4" s="1"/>
  <c r="A64" i="4"/>
  <c r="B63" i="4"/>
  <c r="E63" i="4" s="1"/>
  <c r="A65" i="4" l="1"/>
  <c r="C64" i="4"/>
  <c r="F64" i="4" s="1"/>
  <c r="B64" i="4"/>
  <c r="E64" i="4" s="1"/>
  <c r="A66" i="4" l="1"/>
  <c r="C65" i="4"/>
  <c r="F65" i="4" s="1"/>
  <c r="B65" i="4"/>
  <c r="E65" i="4" s="1"/>
  <c r="A67" i="4" l="1"/>
  <c r="B66" i="4"/>
  <c r="E66" i="4" s="1"/>
  <c r="C66" i="4"/>
  <c r="F66" i="4" s="1"/>
  <c r="A68" i="4" l="1"/>
  <c r="C67" i="4"/>
  <c r="F67" i="4" s="1"/>
  <c r="B67" i="4"/>
  <c r="E67" i="4" s="1"/>
  <c r="A69" i="4" l="1"/>
  <c r="C68" i="4"/>
  <c r="F68" i="4" s="1"/>
  <c r="B68" i="4"/>
  <c r="E68" i="4" s="1"/>
  <c r="C69" i="4" l="1"/>
  <c r="F69" i="4" s="1"/>
  <c r="A70" i="4"/>
  <c r="B69" i="4"/>
  <c r="E69" i="4" s="1"/>
  <c r="A71" i="4" l="1"/>
  <c r="C70" i="4"/>
  <c r="F70" i="4" s="1"/>
  <c r="B70" i="4"/>
  <c r="E70" i="4" s="1"/>
  <c r="A72" i="4" l="1"/>
  <c r="C71" i="4"/>
  <c r="F71" i="4" s="1"/>
  <c r="B71" i="4"/>
  <c r="E71" i="4" s="1"/>
  <c r="A73" i="4" l="1"/>
  <c r="C72" i="4"/>
  <c r="F72" i="4" s="1"/>
  <c r="B72" i="4"/>
  <c r="E72" i="4" s="1"/>
  <c r="A74" i="4" l="1"/>
  <c r="C73" i="4"/>
  <c r="F73" i="4" s="1"/>
  <c r="B73" i="4"/>
  <c r="E73" i="4" s="1"/>
  <c r="A75" i="4" l="1"/>
  <c r="C74" i="4"/>
  <c r="F74" i="4" s="1"/>
  <c r="B74" i="4"/>
  <c r="E74" i="4" s="1"/>
  <c r="A76" i="4" l="1"/>
  <c r="C75" i="4"/>
  <c r="F75" i="4" s="1"/>
  <c r="B75" i="4"/>
  <c r="E75" i="4" s="1"/>
  <c r="A77" i="4" l="1"/>
  <c r="C76" i="4"/>
  <c r="F76" i="4" s="1"/>
  <c r="B76" i="4"/>
  <c r="E76" i="4" s="1"/>
  <c r="A78" i="4" l="1"/>
  <c r="C77" i="4"/>
  <c r="F77" i="4" s="1"/>
  <c r="B77" i="4"/>
  <c r="E77" i="4" s="1"/>
  <c r="A79" i="4" l="1"/>
  <c r="B78" i="4"/>
  <c r="E78" i="4" s="1"/>
  <c r="C78" i="4"/>
  <c r="F78" i="4" s="1"/>
  <c r="C79" i="4" l="1"/>
  <c r="F79" i="4" s="1"/>
  <c r="A80" i="4"/>
  <c r="B79" i="4"/>
  <c r="E79" i="4" s="1"/>
  <c r="A81" i="4" l="1"/>
  <c r="C80" i="4"/>
  <c r="F80" i="4" s="1"/>
  <c r="B80" i="4"/>
  <c r="E80" i="4" s="1"/>
  <c r="A82" i="4" l="1"/>
  <c r="C81" i="4"/>
  <c r="F81" i="4" s="1"/>
  <c r="B81" i="4"/>
  <c r="E81" i="4" s="1"/>
  <c r="A83" i="4" l="1"/>
  <c r="C82" i="4"/>
  <c r="F82" i="4" s="1"/>
  <c r="B82" i="4"/>
  <c r="E82" i="4" s="1"/>
  <c r="A84" i="4" l="1"/>
  <c r="C83" i="4"/>
  <c r="F83" i="4" s="1"/>
  <c r="B83" i="4"/>
  <c r="E83" i="4" s="1"/>
  <c r="A85" i="4" l="1"/>
  <c r="C84" i="4"/>
  <c r="F84" i="4" s="1"/>
  <c r="B84" i="4"/>
  <c r="E84" i="4" s="1"/>
  <c r="C85" i="4" l="1"/>
  <c r="F85" i="4" s="1"/>
  <c r="A86" i="4"/>
  <c r="B85" i="4"/>
  <c r="E85" i="4" s="1"/>
  <c r="A87" i="4" l="1"/>
  <c r="C86" i="4"/>
  <c r="F86" i="4" s="1"/>
  <c r="B86" i="4"/>
  <c r="E86" i="4" s="1"/>
  <c r="A88" i="4" l="1"/>
  <c r="C87" i="4"/>
  <c r="F87" i="4" s="1"/>
  <c r="B87" i="4"/>
  <c r="E87" i="4" s="1"/>
  <c r="A89" i="4" l="1"/>
  <c r="C88" i="4"/>
  <c r="F88" i="4" s="1"/>
  <c r="B88" i="4"/>
  <c r="E88" i="4" s="1"/>
  <c r="A90" i="4" l="1"/>
  <c r="C89" i="4"/>
  <c r="F89" i="4" s="1"/>
  <c r="B89" i="4"/>
  <c r="E89" i="4" s="1"/>
  <c r="A91" i="4" l="1"/>
  <c r="C90" i="4"/>
  <c r="F90" i="4" s="1"/>
  <c r="B90" i="4"/>
  <c r="E90" i="4" s="1"/>
  <c r="A92" i="4" l="1"/>
  <c r="C91" i="4"/>
  <c r="F91" i="4" s="1"/>
  <c r="B91" i="4"/>
  <c r="E91" i="4" s="1"/>
  <c r="A93" i="4" l="1"/>
  <c r="C92" i="4"/>
  <c r="F92" i="4" s="1"/>
  <c r="B92" i="4"/>
  <c r="E92" i="4" s="1"/>
  <c r="A94" i="4" l="1"/>
  <c r="C93" i="4"/>
  <c r="F93" i="4" s="1"/>
  <c r="B93" i="4"/>
  <c r="E93" i="4" s="1"/>
  <c r="A95" i="4" l="1"/>
  <c r="B94" i="4"/>
  <c r="E94" i="4" s="1"/>
  <c r="C94" i="4"/>
  <c r="F94" i="4" s="1"/>
  <c r="C95" i="4" l="1"/>
  <c r="F95" i="4" s="1"/>
  <c r="A96" i="4"/>
  <c r="B95" i="4"/>
  <c r="E95" i="4" s="1"/>
  <c r="A97" i="4" l="1"/>
  <c r="C96" i="4"/>
  <c r="F96" i="4" s="1"/>
  <c r="B96" i="4"/>
  <c r="E96" i="4" s="1"/>
  <c r="A98" i="4" l="1"/>
  <c r="C97" i="4"/>
  <c r="F97" i="4" s="1"/>
  <c r="B97" i="4"/>
  <c r="E97" i="4" s="1"/>
  <c r="A99" i="4" l="1"/>
  <c r="B98" i="4"/>
  <c r="E98" i="4" s="1"/>
  <c r="C98" i="4"/>
  <c r="F98" i="4" s="1"/>
  <c r="A100" i="4" l="1"/>
  <c r="C99" i="4"/>
  <c r="F99" i="4" s="1"/>
  <c r="B99" i="4"/>
  <c r="E99" i="4" s="1"/>
  <c r="A101" i="4" l="1"/>
  <c r="C100" i="4"/>
  <c r="F100" i="4" s="1"/>
  <c r="B100" i="4"/>
  <c r="E100" i="4" s="1"/>
  <c r="C101" i="4" l="1"/>
  <c r="F101" i="4" s="1"/>
  <c r="A102" i="4"/>
  <c r="B101" i="4"/>
  <c r="E101" i="4" s="1"/>
  <c r="A103" i="4" l="1"/>
  <c r="C102" i="4"/>
  <c r="F102" i="4" s="1"/>
  <c r="B102" i="4"/>
  <c r="E102" i="4" s="1"/>
  <c r="A104" i="4" l="1"/>
  <c r="C103" i="4"/>
  <c r="F103" i="4" s="1"/>
  <c r="B103" i="4"/>
  <c r="E103" i="4" s="1"/>
  <c r="A105" i="4" l="1"/>
  <c r="C104" i="4"/>
  <c r="F104" i="4" s="1"/>
  <c r="B104" i="4"/>
  <c r="E104" i="4" s="1"/>
  <c r="A106" i="4" l="1"/>
  <c r="C105" i="4"/>
  <c r="F105" i="4" s="1"/>
  <c r="B105" i="4"/>
  <c r="E105" i="4" s="1"/>
  <c r="A107" i="4" l="1"/>
  <c r="C106" i="4"/>
  <c r="F106" i="4" s="1"/>
  <c r="B106" i="4"/>
  <c r="E106" i="4" s="1"/>
  <c r="A108" i="4" l="1"/>
  <c r="C107" i="4"/>
  <c r="F107" i="4" s="1"/>
  <c r="B107" i="4"/>
  <c r="E107" i="4" s="1"/>
  <c r="A109" i="4" l="1"/>
  <c r="C108" i="4"/>
  <c r="F108" i="4" s="1"/>
  <c r="B108" i="4"/>
  <c r="E108" i="4" s="1"/>
  <c r="A110" i="4" l="1"/>
  <c r="C109" i="4"/>
  <c r="F109" i="4" s="1"/>
  <c r="B109" i="4"/>
  <c r="E109" i="4" s="1"/>
  <c r="A111" i="4" l="1"/>
  <c r="B110" i="4"/>
  <c r="E110" i="4" s="1"/>
  <c r="C110" i="4"/>
  <c r="F110" i="4" s="1"/>
  <c r="C111" i="4" l="1"/>
  <c r="F111" i="4" s="1"/>
  <c r="A112" i="4"/>
  <c r="B111" i="4"/>
  <c r="E111" i="4" s="1"/>
  <c r="A113" i="4" l="1"/>
  <c r="C112" i="4"/>
  <c r="F112" i="4" s="1"/>
  <c r="B112" i="4"/>
  <c r="E112" i="4" s="1"/>
  <c r="A114" i="4" l="1"/>
  <c r="C113" i="4"/>
  <c r="F113" i="4" s="1"/>
  <c r="B113" i="4"/>
  <c r="E113" i="4" s="1"/>
  <c r="A115" i="4" l="1"/>
  <c r="C114" i="4"/>
  <c r="F114" i="4" s="1"/>
  <c r="B114" i="4"/>
  <c r="E114" i="4" s="1"/>
  <c r="A116" i="4" l="1"/>
  <c r="C115" i="4"/>
  <c r="F115" i="4" s="1"/>
  <c r="B115" i="4"/>
  <c r="E115" i="4" s="1"/>
  <c r="A117" i="4" l="1"/>
  <c r="C116" i="4"/>
  <c r="F116" i="4" s="1"/>
  <c r="B116" i="4"/>
  <c r="E116" i="4" s="1"/>
  <c r="C117" i="4" l="1"/>
  <c r="F117" i="4" s="1"/>
  <c r="A118" i="4"/>
  <c r="B117" i="4"/>
  <c r="E117" i="4" s="1"/>
  <c r="A119" i="4" l="1"/>
  <c r="C118" i="4"/>
  <c r="F118" i="4" s="1"/>
  <c r="B118" i="4"/>
  <c r="E118" i="4" s="1"/>
  <c r="A120" i="4" l="1"/>
  <c r="C119" i="4"/>
  <c r="F119" i="4" s="1"/>
  <c r="B119" i="4"/>
  <c r="E119" i="4" s="1"/>
  <c r="A121" i="4" l="1"/>
  <c r="C120" i="4"/>
  <c r="F120" i="4" s="1"/>
  <c r="B120" i="4"/>
  <c r="E120" i="4" s="1"/>
  <c r="A122" i="4" l="1"/>
  <c r="C121" i="4"/>
  <c r="F121" i="4" s="1"/>
  <c r="B121" i="4"/>
  <c r="E121" i="4" s="1"/>
  <c r="A123" i="4" l="1"/>
  <c r="C122" i="4"/>
  <c r="F122" i="4" s="1"/>
  <c r="B122" i="4"/>
  <c r="E122" i="4" s="1"/>
  <c r="A124" i="4" l="1"/>
  <c r="C123" i="4"/>
  <c r="F123" i="4" s="1"/>
  <c r="B123" i="4"/>
  <c r="E123" i="4" s="1"/>
  <c r="A125" i="4" l="1"/>
  <c r="C124" i="4"/>
  <c r="F124" i="4" s="1"/>
  <c r="B124" i="4"/>
  <c r="E124" i="4" s="1"/>
  <c r="A126" i="4" l="1"/>
  <c r="C125" i="4"/>
  <c r="F125" i="4" s="1"/>
  <c r="B125" i="4"/>
  <c r="E125" i="4" s="1"/>
  <c r="A127" i="4" l="1"/>
  <c r="B126" i="4"/>
  <c r="E126" i="4" s="1"/>
  <c r="C126" i="4"/>
  <c r="F126" i="4" s="1"/>
  <c r="C127" i="4" l="1"/>
  <c r="F127" i="4" s="1"/>
  <c r="A128" i="4"/>
  <c r="B127" i="4"/>
  <c r="E127" i="4" s="1"/>
  <c r="A129" i="4" l="1"/>
  <c r="C128" i="4"/>
  <c r="F128" i="4" s="1"/>
  <c r="B128" i="4"/>
  <c r="E128" i="4" s="1"/>
  <c r="A130" i="4" l="1"/>
  <c r="C129" i="4"/>
  <c r="F129" i="4" s="1"/>
  <c r="B129" i="4"/>
  <c r="E129" i="4" s="1"/>
  <c r="A131" i="4" l="1"/>
  <c r="B130" i="4"/>
  <c r="E130" i="4" s="1"/>
  <c r="C130" i="4"/>
  <c r="F130" i="4" s="1"/>
  <c r="A132" i="4" l="1"/>
  <c r="C131" i="4"/>
  <c r="F131" i="4" s="1"/>
  <c r="B131" i="4"/>
  <c r="E131" i="4" s="1"/>
  <c r="A133" i="4" l="1"/>
  <c r="C132" i="4"/>
  <c r="F132" i="4" s="1"/>
  <c r="B132" i="4"/>
  <c r="E132" i="4" s="1"/>
  <c r="C133" i="4" l="1"/>
  <c r="F133" i="4" s="1"/>
  <c r="A134" i="4"/>
  <c r="B133" i="4"/>
  <c r="E133" i="4" s="1"/>
  <c r="A135" i="4" l="1"/>
  <c r="C134" i="4"/>
  <c r="F134" i="4" s="1"/>
  <c r="B134" i="4"/>
  <c r="E134" i="4" s="1"/>
  <c r="A136" i="4" l="1"/>
  <c r="C135" i="4"/>
  <c r="F135" i="4" s="1"/>
  <c r="B135" i="4"/>
  <c r="E135" i="4" s="1"/>
  <c r="A137" i="4" l="1"/>
  <c r="C136" i="4"/>
  <c r="F136" i="4" s="1"/>
  <c r="B136" i="4"/>
  <c r="E136" i="4" s="1"/>
  <c r="A138" i="4" l="1"/>
  <c r="C137" i="4"/>
  <c r="F137" i="4" s="1"/>
  <c r="B137" i="4"/>
  <c r="E137" i="4" s="1"/>
  <c r="A139" i="4" l="1"/>
  <c r="C138" i="4"/>
  <c r="F138" i="4" s="1"/>
  <c r="B138" i="4"/>
  <c r="E138" i="4" s="1"/>
  <c r="A140" i="4" l="1"/>
  <c r="C139" i="4"/>
  <c r="F139" i="4" s="1"/>
  <c r="B139" i="4"/>
  <c r="E139" i="4" s="1"/>
  <c r="A141" i="4" l="1"/>
  <c r="C140" i="4"/>
  <c r="F140" i="4" s="1"/>
  <c r="B140" i="4"/>
  <c r="E140" i="4" s="1"/>
  <c r="A142" i="4" l="1"/>
  <c r="C141" i="4"/>
  <c r="F141" i="4" s="1"/>
  <c r="B141" i="4"/>
  <c r="E141" i="4" s="1"/>
  <c r="A143" i="4" l="1"/>
  <c r="C142" i="4"/>
  <c r="F142" i="4" s="1"/>
  <c r="B142" i="4"/>
  <c r="E142" i="4" s="1"/>
  <c r="C143" i="4" l="1"/>
  <c r="F143" i="4" s="1"/>
  <c r="A144" i="4"/>
  <c r="B143" i="4"/>
  <c r="E143" i="4" s="1"/>
  <c r="A145" i="4" l="1"/>
  <c r="C144" i="4"/>
  <c r="F144" i="4" s="1"/>
  <c r="B144" i="4"/>
  <c r="E144" i="4" s="1"/>
  <c r="A146" i="4" l="1"/>
  <c r="C145" i="4"/>
  <c r="F145" i="4" s="1"/>
  <c r="B145" i="4"/>
  <c r="E145" i="4" s="1"/>
  <c r="A147" i="4" l="1"/>
  <c r="C146" i="4"/>
  <c r="F146" i="4" s="1"/>
  <c r="B146" i="4"/>
  <c r="E146" i="4" s="1"/>
  <c r="A148" i="4" l="1"/>
  <c r="C147" i="4"/>
  <c r="F147" i="4" s="1"/>
  <c r="B147" i="4"/>
  <c r="E147" i="4" s="1"/>
  <c r="A149" i="4" l="1"/>
  <c r="C148" i="4"/>
  <c r="F148" i="4" s="1"/>
  <c r="B148" i="4"/>
  <c r="E148" i="4" s="1"/>
  <c r="C149" i="4" l="1"/>
  <c r="F149" i="4" s="1"/>
  <c r="A150" i="4"/>
  <c r="B149" i="4"/>
  <c r="E149" i="4" s="1"/>
  <c r="A151" i="4" l="1"/>
  <c r="C150" i="4"/>
  <c r="F150" i="4" s="1"/>
  <c r="B150" i="4"/>
  <c r="E150" i="4" s="1"/>
  <c r="A152" i="4" l="1"/>
  <c r="C151" i="4"/>
  <c r="F151" i="4" s="1"/>
  <c r="B151" i="4"/>
  <c r="E151" i="4" s="1"/>
  <c r="A153" i="4" l="1"/>
  <c r="C152" i="4"/>
  <c r="F152" i="4" s="1"/>
  <c r="B152" i="4"/>
  <c r="E152" i="4" s="1"/>
  <c r="A154" i="4" l="1"/>
  <c r="C153" i="4"/>
  <c r="F153" i="4" s="1"/>
  <c r="B153" i="4"/>
  <c r="E153" i="4" s="1"/>
  <c r="A155" i="4" l="1"/>
  <c r="C154" i="4"/>
  <c r="F154" i="4" s="1"/>
  <c r="B154" i="4"/>
  <c r="E154" i="4" s="1"/>
  <c r="A156" i="4" l="1"/>
  <c r="C155" i="4"/>
  <c r="F155" i="4" s="1"/>
  <c r="B155" i="4"/>
  <c r="E155" i="4" s="1"/>
  <c r="A157" i="4" l="1"/>
  <c r="C156" i="4"/>
  <c r="F156" i="4" s="1"/>
  <c r="B156" i="4"/>
  <c r="E156" i="4" s="1"/>
  <c r="A158" i="4" l="1"/>
  <c r="C157" i="4"/>
  <c r="F157" i="4" s="1"/>
  <c r="B157" i="4"/>
  <c r="E157" i="4" s="1"/>
  <c r="A159" i="4" l="1"/>
  <c r="C158" i="4"/>
  <c r="F158" i="4" s="1"/>
  <c r="B158" i="4"/>
  <c r="E158" i="4" s="1"/>
  <c r="C159" i="4" l="1"/>
  <c r="F159" i="4" s="1"/>
  <c r="A160" i="4"/>
  <c r="B159" i="4"/>
  <c r="E159" i="4" s="1"/>
  <c r="A161" i="4" l="1"/>
  <c r="C160" i="4"/>
  <c r="F160" i="4" s="1"/>
  <c r="B160" i="4"/>
  <c r="E160" i="4" s="1"/>
  <c r="A162" i="4" l="1"/>
  <c r="C161" i="4"/>
  <c r="F161" i="4" s="1"/>
  <c r="B161" i="4"/>
  <c r="E161" i="4" s="1"/>
  <c r="A163" i="4" l="1"/>
  <c r="C162" i="4"/>
  <c r="F162" i="4" s="1"/>
  <c r="B162" i="4"/>
  <c r="E162" i="4" s="1"/>
  <c r="A164" i="4" l="1"/>
  <c r="C163" i="4"/>
  <c r="F163" i="4" s="1"/>
  <c r="B163" i="4"/>
  <c r="E163" i="4" s="1"/>
  <c r="A165" i="4" l="1"/>
  <c r="C164" i="4"/>
  <c r="F164" i="4" s="1"/>
  <c r="B164" i="4"/>
  <c r="E164" i="4" s="1"/>
  <c r="C165" i="4" l="1"/>
  <c r="F165" i="4" s="1"/>
  <c r="A166" i="4"/>
  <c r="B165" i="4"/>
  <c r="E165" i="4" s="1"/>
  <c r="A167" i="4" l="1"/>
  <c r="C166" i="4"/>
  <c r="F166" i="4" s="1"/>
  <c r="B166" i="4"/>
  <c r="E166" i="4" s="1"/>
  <c r="A168" i="4" l="1"/>
  <c r="C167" i="4"/>
  <c r="F167" i="4" s="1"/>
  <c r="B167" i="4"/>
  <c r="E167" i="4" s="1"/>
  <c r="A169" i="4" l="1"/>
  <c r="C168" i="4"/>
  <c r="F168" i="4" s="1"/>
  <c r="B168" i="4"/>
  <c r="E168" i="4" s="1"/>
  <c r="A170" i="4" l="1"/>
  <c r="C169" i="4"/>
  <c r="F169" i="4" s="1"/>
  <c r="B169" i="4"/>
  <c r="E169" i="4" s="1"/>
  <c r="A171" i="4" l="1"/>
  <c r="C170" i="4"/>
  <c r="F170" i="4" s="1"/>
  <c r="B170" i="4"/>
  <c r="E170" i="4" s="1"/>
  <c r="A172" i="4" l="1"/>
  <c r="C171" i="4"/>
  <c r="F171" i="4" s="1"/>
  <c r="B171" i="4"/>
  <c r="E171" i="4" s="1"/>
  <c r="A173" i="4" l="1"/>
  <c r="C172" i="4"/>
  <c r="F172" i="4" s="1"/>
  <c r="B172" i="4"/>
  <c r="E172" i="4" s="1"/>
  <c r="A174" i="4" l="1"/>
  <c r="C173" i="4"/>
  <c r="F173" i="4" s="1"/>
  <c r="B173" i="4"/>
  <c r="E173" i="4" s="1"/>
  <c r="A175" i="4" l="1"/>
  <c r="C174" i="4"/>
  <c r="F174" i="4" s="1"/>
  <c r="B174" i="4"/>
  <c r="E174" i="4" s="1"/>
  <c r="C175" i="4" l="1"/>
  <c r="F175" i="4" s="1"/>
  <c r="A176" i="4"/>
  <c r="B175" i="4"/>
  <c r="E175" i="4" s="1"/>
  <c r="A177" i="4" l="1"/>
  <c r="C176" i="4"/>
  <c r="F176" i="4" s="1"/>
  <c r="B176" i="4"/>
  <c r="E176" i="4" s="1"/>
  <c r="A178" i="4" l="1"/>
  <c r="C177" i="4"/>
  <c r="F177" i="4" s="1"/>
  <c r="B177" i="4"/>
  <c r="E177" i="4" s="1"/>
  <c r="A179" i="4" l="1"/>
  <c r="C178" i="4"/>
  <c r="F178" i="4" s="1"/>
  <c r="B178" i="4"/>
  <c r="E178" i="4" s="1"/>
  <c r="A180" i="4" l="1"/>
  <c r="C179" i="4"/>
  <c r="F179" i="4" s="1"/>
  <c r="B179" i="4"/>
  <c r="E179" i="4" s="1"/>
  <c r="A181" i="4" l="1"/>
  <c r="C180" i="4"/>
  <c r="F180" i="4" s="1"/>
  <c r="B180" i="4"/>
  <c r="E180" i="4" s="1"/>
  <c r="C181" i="4" l="1"/>
  <c r="F181" i="4" s="1"/>
  <c r="A182" i="4"/>
  <c r="B181" i="4"/>
  <c r="E181" i="4" s="1"/>
  <c r="A183" i="4" l="1"/>
  <c r="C182" i="4"/>
  <c r="F182" i="4" s="1"/>
  <c r="B182" i="4"/>
  <c r="E182" i="4" s="1"/>
  <c r="A184" i="4" l="1"/>
  <c r="C183" i="4"/>
  <c r="F183" i="4" s="1"/>
  <c r="B183" i="4"/>
  <c r="E183" i="4" s="1"/>
  <c r="A185" i="4" l="1"/>
  <c r="C184" i="4"/>
  <c r="F184" i="4" s="1"/>
  <c r="B184" i="4"/>
  <c r="E184" i="4" s="1"/>
  <c r="C185" i="4" l="1"/>
  <c r="F185" i="4" s="1"/>
  <c r="A186" i="4"/>
  <c r="B185" i="4"/>
  <c r="E185" i="4" s="1"/>
  <c r="A187" i="4" l="1"/>
  <c r="C186" i="4"/>
  <c r="F186" i="4" s="1"/>
  <c r="B186" i="4"/>
  <c r="E186" i="4" s="1"/>
  <c r="A188" i="4" l="1"/>
  <c r="C187" i="4"/>
  <c r="F187" i="4" s="1"/>
  <c r="B187" i="4"/>
  <c r="E187" i="4" s="1"/>
  <c r="A189" i="4" l="1"/>
  <c r="C188" i="4"/>
  <c r="F188" i="4" s="1"/>
  <c r="B188" i="4"/>
  <c r="E188" i="4" s="1"/>
  <c r="C189" i="4" l="1"/>
  <c r="F189" i="4" s="1"/>
  <c r="A190" i="4"/>
  <c r="B189" i="4"/>
  <c r="E189" i="4" s="1"/>
  <c r="A191" i="4" l="1"/>
  <c r="C190" i="4"/>
  <c r="F190" i="4" s="1"/>
  <c r="B190" i="4"/>
  <c r="E190" i="4" s="1"/>
  <c r="A192" i="4" l="1"/>
  <c r="C191" i="4"/>
  <c r="F191" i="4" s="1"/>
  <c r="B191" i="4"/>
  <c r="E191" i="4" s="1"/>
  <c r="A193" i="4" l="1"/>
  <c r="C192" i="4"/>
  <c r="F192" i="4" s="1"/>
  <c r="B192" i="4"/>
  <c r="E192" i="4" s="1"/>
  <c r="C193" i="4" l="1"/>
  <c r="F193" i="4" s="1"/>
  <c r="A194" i="4"/>
  <c r="B193" i="4"/>
  <c r="E193" i="4" s="1"/>
  <c r="A195" i="4" l="1"/>
  <c r="C194" i="4"/>
  <c r="F194" i="4" s="1"/>
  <c r="B194" i="4"/>
  <c r="E194" i="4" s="1"/>
  <c r="A196" i="4" l="1"/>
  <c r="C195" i="4"/>
  <c r="F195" i="4" s="1"/>
  <c r="B195" i="4"/>
  <c r="E195" i="4" s="1"/>
  <c r="A197" i="4" l="1"/>
  <c r="C196" i="4"/>
  <c r="F196" i="4" s="1"/>
  <c r="B196" i="4"/>
  <c r="E196" i="4" s="1"/>
  <c r="C197" i="4" l="1"/>
  <c r="F197" i="4" s="1"/>
  <c r="A198" i="4"/>
  <c r="B197" i="4"/>
  <c r="E197" i="4" s="1"/>
  <c r="A199" i="4" l="1"/>
  <c r="C198" i="4"/>
  <c r="F198" i="4" s="1"/>
  <c r="B198" i="4"/>
  <c r="E198" i="4" s="1"/>
  <c r="A200" i="4" l="1"/>
  <c r="C199" i="4"/>
  <c r="F199" i="4" s="1"/>
  <c r="B199" i="4"/>
  <c r="E199" i="4" s="1"/>
  <c r="C200" i="4" l="1"/>
  <c r="F200" i="4" s="1"/>
  <c r="B200" i="4"/>
  <c r="E200" i="4" s="1"/>
</calcChain>
</file>

<file path=xl/sharedStrings.xml><?xml version="1.0" encoding="utf-8"?>
<sst xmlns="http://schemas.openxmlformats.org/spreadsheetml/2006/main" count="31" uniqueCount="31">
  <si>
    <t>Motion of a Cannon Ball over a Hill</t>
  </si>
  <si>
    <t>In this model a projectile - lets say a canon ball - is fired from the left hand corner of the graph shown in</t>
  </si>
  <si>
    <t xml:space="preserve">the Graph worksheet, with the right hand corner of the "land" as its target. You can control the projectile </t>
  </si>
  <si>
    <t>by changing the values for its velocity and angle, shown below the graph.</t>
  </si>
  <si>
    <t>Notice how much easier it is to see the effect of changes in the parameter values if those values are in the</t>
  </si>
  <si>
    <t>same worksheet as the graph. This was a design limitation in the Flight of an Arrow model.</t>
  </si>
  <si>
    <t>You can also control the shape of the hill by changing the values of A, B, and Y in the Hill_Parameters</t>
  </si>
  <si>
    <t>worksheet. Changing the value of A changes the level of the land on the right hand side of the hill. B changes</t>
  </si>
  <si>
    <t>the height of the hill and Y changes the position of the peak and the width of the hill. (You can't change the</t>
  </si>
  <si>
    <t>value of s since it is calculated from Y.)</t>
  </si>
  <si>
    <t>After you have hit the right hand corner with this hill shape, change the hill shape a little and try again.</t>
  </si>
  <si>
    <t>Change A to 0.6 and B to 2 for example.</t>
  </si>
  <si>
    <t xml:space="preserve">The graph is plotted using points in the Hill_and_Projectile_Data worksheet. </t>
  </si>
  <si>
    <t>Canon Ball Parameters</t>
  </si>
  <si>
    <t>Velocity</t>
  </si>
  <si>
    <t>(m/sec)</t>
  </si>
  <si>
    <t>Angle</t>
  </si>
  <si>
    <t>(degrees)</t>
  </si>
  <si>
    <t>Hill parameters</t>
  </si>
  <si>
    <t>A</t>
  </si>
  <si>
    <t>B</t>
  </si>
  <si>
    <t>Y</t>
  </si>
  <si>
    <t>s</t>
  </si>
  <si>
    <t>x(hill)</t>
  </si>
  <si>
    <t>Z</t>
  </si>
  <si>
    <t>X(projectile)</t>
  </si>
  <si>
    <t>Hill Height</t>
  </si>
  <si>
    <t>Projectile Height</t>
  </si>
  <si>
    <t>Gravitational Constant</t>
  </si>
  <si>
    <t>G</t>
  </si>
  <si>
    <t>m/sec^2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</si>
</sst>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>
    <font>
      <sz val="10"/>
      <name val="Geneva"/>
    </font>
    <font>
      <b/>
      <sz val="14"/>
      <name val="Geneva"/>
    </font>
    <font>
      <sz val="8"/>
      <name val="Geneva"/>
    </font>
    <font>
      <b/>
      <sz val="10"/>
      <name val="Geneva"/>
      <family val="2"/>
    </font>
    <font>
      <sz val="12"/>
      <name val="Genev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Fill="1" applyAlignment="1">
      <alignment horizontal="center"/>
    </xf>
    <xf numFmtId="164" fontId="0" fillId="0" borderId="0" xfId="0" applyNumberFormat="1" applyFill="1" applyAlignment="1"/>
    <xf numFmtId="164" fontId="3" fillId="0" borderId="0" xfId="0" applyNumberFormat="1" applyFont="1"/>
    <xf numFmtId="0" fontId="3" fillId="0" borderId="0" xfId="0" applyFont="1"/>
    <xf numFmtId="164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/>
              <a:t>Canon Ball Trajectory Over a Hill</a:t>
            </a:r>
          </a:p>
        </c:rich>
      </c:tx>
      <c:layout>
        <c:manualLayout>
          <c:xMode val="edge"/>
          <c:yMode val="edge"/>
          <c:x val="0.14522104091827231"/>
          <c:y val="4.92495328942929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81004390580211"/>
          <c:y val="0.23797468354430379"/>
          <c:w val="0.7523993371796267"/>
          <c:h val="0.5797468354430379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Hill_and_Projectile_Data!$E$2:$E$200</c:f>
              <c:numCache>
                <c:formatCode>0.000</c:formatCode>
                <c:ptCount val="199"/>
                <c:pt idx="0">
                  <c:v>7.7443149168350267E-3</c:v>
                </c:pt>
                <c:pt idx="1">
                  <c:v>8.3447987323054806E-3</c:v>
                </c:pt>
                <c:pt idx="2">
                  <c:v>8.9916193492134977E-3</c:v>
                </c:pt>
                <c:pt idx="3">
                  <c:v>9.6883162690263869E-3</c:v>
                </c:pt>
                <c:pt idx="4">
                  <c:v>1.043869353564697E-2</c:v>
                </c:pt>
                <c:pt idx="5">
                  <c:v>1.1246838563845174E-2</c:v>
                </c:pt>
                <c:pt idx="6">
                  <c:v>1.2117142153269922E-2</c:v>
                </c:pt>
                <c:pt idx="7">
                  <c:v>1.3054319736529263E-2</c:v>
                </c:pt>
                <c:pt idx="8">
                  <c:v>1.4063433906903788E-2</c:v>
                </c:pt>
                <c:pt idx="9">
                  <c:v>1.5149918267119811E-2</c:v>
                </c:pt>
                <c:pt idx="10">
                  <c:v>1.6319602635026853E-2</c:v>
                </c:pt>
                <c:pt idx="11">
                  <c:v>1.7578739634731111E-2</c:v>
                </c:pt>
                <c:pt idx="12">
                  <c:v>1.8934032692429825E-2</c:v>
                </c:pt>
                <c:pt idx="13">
                  <c:v>2.0392665444528446E-2</c:v>
                </c:pt>
                <c:pt idx="14">
                  <c:v>2.1962332551205221E-2</c:v>
                </c:pt>
                <c:pt idx="15">
                  <c:v>2.3651271890976711E-2</c:v>
                </c:pt>
                <c:pt idx="16">
                  <c:v>2.5468298090512376E-2</c:v>
                </c:pt>
                <c:pt idx="17">
                  <c:v>2.7422837318385074E-2</c:v>
                </c:pt>
                <c:pt idx="18">
                  <c:v>2.9524963241007562E-2</c:v>
                </c:pt>
                <c:pt idx="19">
                  <c:v>3.1785434002997215E-2</c:v>
                </c:pt>
                <c:pt idx="20">
                  <c:v>3.4215730051884441E-2</c:v>
                </c:pt>
                <c:pt idx="21">
                  <c:v>3.6828092577596228E-2</c:v>
                </c:pt>
                <c:pt idx="22">
                  <c:v>3.9635562279622283E-2</c:v>
                </c:pt>
                <c:pt idx="23">
                  <c:v>4.2652018108247869E-2</c:v>
                </c:pt>
                <c:pt idx="24">
                  <c:v>4.5892215549717452E-2</c:v>
                </c:pt>
                <c:pt idx="25">
                  <c:v>4.9371823937627068E-2</c:v>
                </c:pt>
                <c:pt idx="26">
                  <c:v>5.3107462173182796E-2</c:v>
                </c:pt>
                <c:pt idx="27">
                  <c:v>5.711673212416668E-2</c:v>
                </c:pt>
                <c:pt idx="28">
                  <c:v>6.1418248845526768E-2</c:v>
                </c:pt>
                <c:pt idx="29">
                  <c:v>6.6031666622590357E-2</c:v>
                </c:pt>
                <c:pt idx="30">
                  <c:v>7.097769968027362E-2</c:v>
                </c:pt>
                <c:pt idx="31">
                  <c:v>7.6278136227893423E-2</c:v>
                </c:pt>
                <c:pt idx="32">
                  <c:v>8.1955844319206494E-2</c:v>
                </c:pt>
                <c:pt idx="33">
                  <c:v>8.8034767801524527E-2</c:v>
                </c:pt>
                <c:pt idx="34">
                  <c:v>9.4539910407266392E-2</c:v>
                </c:pt>
                <c:pt idx="35">
                  <c:v>0.10149730580803107</c:v>
                </c:pt>
                <c:pt idx="36">
                  <c:v>0.10893397120817183</c:v>
                </c:pt>
                <c:pt idx="37">
                  <c:v>0.11687784180622629</c:v>
                </c:pt>
                <c:pt idx="38">
                  <c:v>0.12535768320425156</c:v>
                </c:pt>
                <c:pt idx="39">
                  <c:v>0.1344029786049043</c:v>
                </c:pt>
                <c:pt idx="40">
                  <c:v>0.14404378741395496</c:v>
                </c:pt>
                <c:pt idx="41">
                  <c:v>0.15431057167436252</c:v>
                </c:pt>
                <c:pt idx="42">
                  <c:v>0.16523398661243827</c:v>
                </c:pt>
                <c:pt idx="43">
                  <c:v>0.17684463149556107</c:v>
                </c:pt>
                <c:pt idx="44">
                  <c:v>0.18917275700627467</c:v>
                </c:pt>
                <c:pt idx="45">
                  <c:v>0.20224792545479187</c:v>
                </c:pt>
                <c:pt idx="46">
                  <c:v>0.21609862040975092</c:v>
                </c:pt>
                <c:pt idx="47">
                  <c:v>0.23075180275737267</c:v>
                </c:pt>
                <c:pt idx="48">
                  <c:v>0.24623241083630598</c:v>
                </c:pt>
                <c:pt idx="49">
                  <c:v>0.26256280317517844</c:v>
                </c:pt>
                <c:pt idx="50">
                  <c:v>0.2797621435178318</c:v>
                </c:pt>
                <c:pt idx="51">
                  <c:v>0.29784572929086356</c:v>
                </c:pt>
                <c:pt idx="52">
                  <c:v>0.31682426647781237</c:v>
                </c:pt>
                <c:pt idx="53">
                  <c:v>0.33670309603405246</c:v>
                </c:pt>
                <c:pt idx="54">
                  <c:v>0.35748137951341985</c:v>
                </c:pt>
                <c:pt idx="55">
                  <c:v>0.3791512544714617</c:v>
                </c:pt>
                <c:pt idx="56">
                  <c:v>0.40169697342782951</c:v>
                </c:pt>
                <c:pt idx="57">
                  <c:v>0.42509404365019793</c:v>
                </c:pt>
                <c:pt idx="58">
                  <c:v>0.44930838866906436</c:v>
                </c:pt>
                <c:pt idx="59">
                  <c:v>0.47429555611367169</c:v>
                </c:pt>
                <c:pt idx="60">
                  <c:v>0.49999999999999889</c:v>
                </c:pt>
                <c:pt idx="61">
                  <c:v>0.52635446878679137</c:v>
                </c:pt>
                <c:pt idx="62">
                  <c:v>0.55327953309113398</c:v>
                </c:pt>
                <c:pt idx="63">
                  <c:v>0.58068328863614627</c:v>
                </c:pt>
                <c:pt idx="64">
                  <c:v>0.60846127048647369</c:v>
                </c:pt>
                <c:pt idx="65">
                  <c:v>0.6364966136082586</c:v>
                </c:pt>
                <c:pt idx="66">
                  <c:v>0.66466049198829813</c:v>
                </c:pt>
                <c:pt idx="67">
                  <c:v>0.69281286373305351</c:v>
                </c:pt>
                <c:pt idx="68">
                  <c:v>0.72080354259682</c:v>
                </c:pt>
                <c:pt idx="69">
                  <c:v>0.74847360723125078</c:v>
                </c:pt>
                <c:pt idx="70">
                  <c:v>0.77565714822412257</c:v>
                </c:pt>
                <c:pt idx="71">
                  <c:v>0.8021833399931495</c:v>
                </c:pt>
                <c:pt idx="72">
                  <c:v>0.82787881029339561</c:v>
                </c:pt>
                <c:pt idx="73">
                  <c:v>0.85257026513729761</c:v>
                </c:pt>
                <c:pt idx="74">
                  <c:v>0.87608731212592494</c:v>
                </c:pt>
                <c:pt idx="75">
                  <c:v>0.89826541147655026</c:v>
                </c:pt>
                <c:pt idx="76">
                  <c:v>0.91894887238706113</c:v>
                </c:pt>
                <c:pt idx="77">
                  <c:v>0.93799380376048047</c:v>
                </c:pt>
                <c:pt idx="78">
                  <c:v>0.95527092356969856</c:v>
                </c:pt>
                <c:pt idx="79">
                  <c:v>0.9706681309198455</c:v>
                </c:pt>
                <c:pt idx="80">
                  <c:v>0.98409274953065062</c:v>
                </c:pt>
                <c:pt idx="81">
                  <c:v>0.99547336094276817</c:v>
                </c:pt>
                <c:pt idx="82">
                  <c:v>1.0047611599122372</c:v>
                </c:pt>
                <c:pt idx="83">
                  <c:v>1.0119307824973798</c:v>
                </c:pt>
                <c:pt idx="84">
                  <c:v>1.0169805782473922</c:v>
                </c:pt>
                <c:pt idx="85">
                  <c:v>1.0199323204188042</c:v>
                </c:pt>
                <c:pt idx="86">
                  <c:v>1.0208303708894881</c:v>
                </c:pt>
                <c:pt idx="87">
                  <c:v>1.0197403380120726</c:v>
                </c:pt>
                <c:pt idx="88">
                  <c:v>1.0167472847600558</c:v>
                </c:pt>
                <c:pt idx="89">
                  <c:v>1.0119535600976377</c:v>
                </c:pt>
                <c:pt idx="90">
                  <c:v>1.0054763377746008</c:v>
                </c:pt>
                <c:pt idx="91">
                  <c:v>0.99744495328574689</c:v>
                </c:pt>
                <c:pt idx="92">
                  <c:v>0.98799813147706739</c:v>
                </c:pt>
                <c:pt idx="93">
                  <c:v>0.97728119450320516</c:v>
                </c:pt>
                <c:pt idx="94">
                  <c:v>0.96544333310346753</c:v>
                </c:pt>
                <c:pt idx="95">
                  <c:v>0.95263501423866237</c:v>
                </c:pt>
                <c:pt idx="96">
                  <c:v>0.93900558591656347</c:v>
                </c:pt>
                <c:pt idx="97">
                  <c:v>0.92470112646887648</c:v>
                </c:pt>
                <c:pt idx="98">
                  <c:v>0.90986257152950045</c:v>
                </c:pt>
                <c:pt idx="99">
                  <c:v>0.89462413830607745</c:v>
                </c:pt>
                <c:pt idx="100">
                  <c:v>0.87911205409478754</c:v>
                </c:pt>
                <c:pt idx="101">
                  <c:v>0.86344358485553951</c:v>
                </c:pt>
                <c:pt idx="102">
                  <c:v>0.84772635036144006</c:v>
                </c:pt>
                <c:pt idx="103">
                  <c:v>0.83205790511918165</c:v>
                </c:pt>
                <c:pt idx="104">
                  <c:v>0.81652555893884327</c:v>
                </c:pt>
                <c:pt idx="105">
                  <c:v>0.80120640760968709</c:v>
                </c:pt>
                <c:pt idx="106">
                  <c:v>0.78616754242454312</c:v>
                </c:pt>
                <c:pt idx="107">
                  <c:v>0.77146640704561142</c:v>
                </c:pt>
                <c:pt idx="108">
                  <c:v>0.75715127114734759</c:v>
                </c:pt>
                <c:pt idx="109">
                  <c:v>0.7432617921307938</c:v>
                </c:pt>
                <c:pt idx="110">
                  <c:v>0.7298296387143911</c:v>
                </c:pt>
                <c:pt idx="111">
                  <c:v>0.71687915313036188</c:v>
                </c:pt>
                <c:pt idx="112">
                  <c:v>0.70442803178774627</c:v>
                </c:pt>
                <c:pt idx="113">
                  <c:v>0.69248800743433014</c:v>
                </c:pt>
                <c:pt idx="114">
                  <c:v>0.6810655189282746</c:v>
                </c:pt>
                <c:pt idx="115">
                  <c:v>0.67016235761942478</c:v>
                </c:pt>
                <c:pt idx="116">
                  <c:v>0.65977628197447935</c:v>
                </c:pt>
                <c:pt idx="117">
                  <c:v>0.64990159442058737</c:v>
                </c:pt>
                <c:pt idx="118">
                  <c:v>0.64052967641145209</c:v>
                </c:pt>
                <c:pt idx="119">
                  <c:v>0.63164947943865524</c:v>
                </c:pt>
                <c:pt idx="120">
                  <c:v>0.62324797113123831</c:v>
                </c:pt>
                <c:pt idx="121">
                  <c:v>0.61531053672988767</c:v>
                </c:pt>
                <c:pt idx="122">
                  <c:v>0.60782133711511344</c:v>
                </c:pt>
                <c:pt idx="123">
                  <c:v>0.60076362524115545</c:v>
                </c:pt>
                <c:pt idx="124">
                  <c:v>0.59412002330934666</c:v>
                </c:pt>
                <c:pt idx="125">
                  <c:v>0.58787276333595406</c:v>
                </c:pt>
                <c:pt idx="126">
                  <c:v>0.58200389395799146</c:v>
                </c:pt>
                <c:pt idx="127">
                  <c:v>0.57649545640163169</c:v>
                </c:pt>
                <c:pt idx="128">
                  <c:v>0.5713296325343391</c:v>
                </c:pt>
                <c:pt idx="129">
                  <c:v>0.5664888678534743</c:v>
                </c:pt>
                <c:pt idx="130">
                  <c:v>0.56195597214782322</c:v>
                </c:pt>
                <c:pt idx="131">
                  <c:v>0.55771420041842423</c:v>
                </c:pt>
                <c:pt idx="132">
                  <c:v>0.55374731647289543</c:v>
                </c:pt>
                <c:pt idx="133">
                  <c:v>0.5500396414226002</c:v>
                </c:pt>
                <c:pt idx="134">
                  <c:v>0.5465760891218806</c:v>
                </c:pt>
                <c:pt idx="135">
                  <c:v>0.54334219039896303</c:v>
                </c:pt>
                <c:pt idx="136">
                  <c:v>0.54032410774330852</c:v>
                </c:pt>
                <c:pt idx="137">
                  <c:v>0.53750864193724812</c:v>
                </c:pt>
                <c:pt idx="138">
                  <c:v>0.53488323195283138</c:v>
                </c:pt>
                <c:pt idx="139">
                  <c:v>0.53243594927929105</c:v>
                </c:pt>
                <c:pt idx="140">
                  <c:v>0.53015548770308696</c:v>
                </c:pt>
                <c:pt idx="141">
                  <c:v>0.5280311494314166</c:v>
                </c:pt>
                <c:pt idx="142">
                  <c:v>0.52605282833122957</c:v>
                </c:pt>
                <c:pt idx="143">
                  <c:v>0.52421099094879664</c:v>
                </c:pt>
                <c:pt idx="144">
                  <c:v>0.52249665587919492</c:v>
                </c:pt>
                <c:pt idx="145">
                  <c:v>0.52090137196998831</c:v>
                </c:pt>
                <c:pt idx="146">
                  <c:v>0.51941719576816148</c:v>
                </c:pt>
                <c:pt idx="147">
                  <c:v>0.51803666855319275</c:v>
                </c:pt>
                <c:pt idx="148">
                  <c:v>0.51675279324124779</c:v>
                </c:pt>
                <c:pt idx="149">
                  <c:v>0.51555901139504479</c:v>
                </c:pt>
                <c:pt idx="150">
                  <c:v>0.51444918053022681</c:v>
                </c:pt>
                <c:pt idx="151">
                  <c:v>0.51341755187137939</c:v>
                </c:pt>
                <c:pt idx="152">
                  <c:v>0.51245874867846453</c:v>
                </c:pt>
                <c:pt idx="153">
                  <c:v>0.51156774523680826</c:v>
                </c:pt>
                <c:pt idx="154">
                  <c:v>0.51073984658030136</c:v>
                </c:pt>
                <c:pt idx="155">
                  <c:v>0.50997066899764476</c:v>
                </c:pt>
                <c:pt idx="156">
                  <c:v>0.50925612135482901</c:v>
                </c:pt>
                <c:pt idx="157">
                  <c:v>0.50859238725316613</c:v>
                </c:pt>
                <c:pt idx="158">
                  <c:v>0.50797590803071646</c:v>
                </c:pt>
                <c:pt idx="159">
                  <c:v>0.50740336660555441</c:v>
                </c:pt>
                <c:pt idx="160">
                  <c:v>0.50687167215169149</c:v>
                </c:pt>
                <c:pt idx="161">
                  <c:v>0.50637794559237692</c:v>
                </c:pt>
                <c:pt idx="162">
                  <c:v>0.50591950589069246</c:v>
                </c:pt>
                <c:pt idx="163">
                  <c:v>0.50549385711365968</c:v>
                </c:pt>
                <c:pt idx="164">
                  <c:v>0.50509867624330607</c:v>
                </c:pt>
                <c:pt idx="165">
                  <c:v>0.50473180170614673</c:v>
                </c:pt>
                <c:pt idx="166">
                  <c:v>0.50439122259120506</c:v>
                </c:pt>
                <c:pt idx="167">
                  <c:v>0.50407506852589645</c:v>
                </c:pt>
                <c:pt idx="168">
                  <c:v>0.50378160017875473</c:v>
                </c:pt>
                <c:pt idx="169">
                  <c:v>0.50350920035799274</c:v>
                </c:pt>
                <c:pt idx="170">
                  <c:v>0.50325636567520027</c:v>
                </c:pt>
                <c:pt idx="171">
                  <c:v>0.50302169874402636</c:v>
                </c:pt>
                <c:pt idx="172">
                  <c:v>0.50280390088442251</c:v>
                </c:pt>
                <c:pt idx="173">
                  <c:v>0.50260176530389111</c:v>
                </c:pt>
                <c:pt idx="174">
                  <c:v>0.50241417072816419</c:v>
                </c:pt>
                <c:pt idx="175">
                  <c:v>0.5022400754547871</c:v>
                </c:pt>
                <c:pt idx="176">
                  <c:v>0.50207851180418384</c:v>
                </c:pt>
                <c:pt idx="177">
                  <c:v>0.50192858094392023</c:v>
                </c:pt>
                <c:pt idx="178">
                  <c:v>0.50178944806302117</c:v>
                </c:pt>
                <c:pt idx="179">
                  <c:v>0.5016603378743516</c:v>
                </c:pt>
                <c:pt idx="180">
                  <c:v>0.5015405304242021</c:v>
                </c:pt>
                <c:pt idx="181">
                  <c:v>0.50142935718933956</c:v>
                </c:pt>
                <c:pt idx="182">
                  <c:v>0.50132619744286633</c:v>
                </c:pt>
                <c:pt idx="183">
                  <c:v>0.50123047487129468</c:v>
                </c:pt>
                <c:pt idx="184">
                  <c:v>0.5011416544262558</c:v>
                </c:pt>
                <c:pt idx="185">
                  <c:v>0.50105923939524821</c:v>
                </c:pt>
                <c:pt idx="186">
                  <c:v>0.50098276867676828</c:v>
                </c:pt>
                <c:pt idx="187">
                  <c:v>0.50091181424606235</c:v>
                </c:pt>
                <c:pt idx="188">
                  <c:v>0.50084597879859616</c:v>
                </c:pt>
                <c:pt idx="189">
                  <c:v>0.50078489355914901</c:v>
                </c:pt>
                <c:pt idx="190">
                  <c:v>0.50072821624520991</c:v>
                </c:pt>
                <c:pt idx="191">
                  <c:v>0.50067562917408226</c:v>
                </c:pt>
                <c:pt idx="192">
                  <c:v>0.50062683750379211</c:v>
                </c:pt>
                <c:pt idx="193">
                  <c:v>0.50058156759854355</c:v>
                </c:pt>
                <c:pt idx="194">
                  <c:v>0.50053956551007817</c:v>
                </c:pt>
                <c:pt idx="195">
                  <c:v>0.50050059556686932</c:v>
                </c:pt>
                <c:pt idx="196">
                  <c:v>0.50046443906362204</c:v>
                </c:pt>
                <c:pt idx="197">
                  <c:v>0.5004308930440593</c:v>
                </c:pt>
                <c:pt idx="198">
                  <c:v>0.50039976917044893</c:v>
                </c:pt>
              </c:numCache>
            </c:numRef>
          </c:val>
          <c:smooth val="0"/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Hill_and_Projectile_Data!$F$2:$F$200</c:f>
              <c:numCache>
                <c:formatCode>0.000</c:formatCode>
                <c:ptCount val="199"/>
                <c:pt idx="0">
                  <c:v>0</c:v>
                </c:pt>
                <c:pt idx="1">
                  <c:v>2.6455609948639609E-2</c:v>
                </c:pt>
                <c:pt idx="2">
                  <c:v>5.2651496628410746E-2</c:v>
                </c:pt>
                <c:pt idx="3">
                  <c:v>7.8587660039313403E-2</c:v>
                </c:pt>
                <c:pt idx="4">
                  <c:v>0.1042641001813476</c:v>
                </c:pt>
                <c:pt idx="5">
                  <c:v>0.12968081705451331</c:v>
                </c:pt>
                <c:pt idx="6">
                  <c:v>0.15483781065881055</c:v>
                </c:pt>
                <c:pt idx="7">
                  <c:v>0.17973508099423932</c:v>
                </c:pt>
                <c:pt idx="8">
                  <c:v>0.20437262806079964</c:v>
                </c:pt>
                <c:pt idx="9">
                  <c:v>0.22875045185849147</c:v>
                </c:pt>
                <c:pt idx="10">
                  <c:v>0.25286855238731482</c:v>
                </c:pt>
                <c:pt idx="11">
                  <c:v>0.27672692964726969</c:v>
                </c:pt>
                <c:pt idx="12">
                  <c:v>0.3003255836383561</c:v>
                </c:pt>
                <c:pt idx="13">
                  <c:v>0.32366451436057403</c:v>
                </c:pt>
                <c:pt idx="14">
                  <c:v>0.34674372181392349</c:v>
                </c:pt>
                <c:pt idx="15">
                  <c:v>0.36956320599840442</c:v>
                </c:pt>
                <c:pt idx="16">
                  <c:v>0.39212296691401699</c:v>
                </c:pt>
                <c:pt idx="17">
                  <c:v>0.41442300456076103</c:v>
                </c:pt>
                <c:pt idx="18">
                  <c:v>0.4364633189386366</c:v>
                </c:pt>
                <c:pt idx="19">
                  <c:v>0.45824391004764364</c:v>
                </c:pt>
                <c:pt idx="20">
                  <c:v>0.47976477788778232</c:v>
                </c:pt>
                <c:pt idx="21">
                  <c:v>0.50102592245905264</c:v>
                </c:pt>
                <c:pt idx="22">
                  <c:v>0.52202734376145432</c:v>
                </c:pt>
                <c:pt idx="23">
                  <c:v>0.54276904179498764</c:v>
                </c:pt>
                <c:pt idx="24">
                  <c:v>0.56325101655965237</c:v>
                </c:pt>
                <c:pt idx="25">
                  <c:v>0.58347326805544886</c:v>
                </c:pt>
                <c:pt idx="26">
                  <c:v>0.60343579628237665</c:v>
                </c:pt>
                <c:pt idx="27">
                  <c:v>0.62313860124043607</c:v>
                </c:pt>
                <c:pt idx="28">
                  <c:v>0.64258168292962703</c:v>
                </c:pt>
                <c:pt idx="29">
                  <c:v>0.6617650413499494</c:v>
                </c:pt>
                <c:pt idx="30">
                  <c:v>0.68068867650140341</c:v>
                </c:pt>
                <c:pt idx="31">
                  <c:v>0.69935258838398895</c:v>
                </c:pt>
                <c:pt idx="32">
                  <c:v>0.7177567769977059</c:v>
                </c:pt>
                <c:pt idx="33">
                  <c:v>0.7359012423425545</c:v>
                </c:pt>
                <c:pt idx="34">
                  <c:v>0.75378598441853462</c:v>
                </c:pt>
                <c:pt idx="35">
                  <c:v>0.77141100322564604</c:v>
                </c:pt>
                <c:pt idx="36">
                  <c:v>0.78877629876388922</c:v>
                </c:pt>
                <c:pt idx="37">
                  <c:v>0.80588187103326381</c:v>
                </c:pt>
                <c:pt idx="38">
                  <c:v>0.82272772003377004</c:v>
                </c:pt>
                <c:pt idx="39">
                  <c:v>0.8393138457654078</c:v>
                </c:pt>
                <c:pt idx="40">
                  <c:v>0.85564024822817708</c:v>
                </c:pt>
                <c:pt idx="41">
                  <c:v>0.87170692742207767</c:v>
                </c:pt>
                <c:pt idx="42">
                  <c:v>0.8875138833471099</c:v>
                </c:pt>
                <c:pt idx="43">
                  <c:v>0.90306111600327399</c:v>
                </c:pt>
                <c:pt idx="44">
                  <c:v>0.91834862539056916</c:v>
                </c:pt>
                <c:pt idx="45">
                  <c:v>0.93337641150899586</c:v>
                </c:pt>
                <c:pt idx="46">
                  <c:v>0.94814447435855409</c:v>
                </c:pt>
                <c:pt idx="47">
                  <c:v>0.96265281393924429</c:v>
                </c:pt>
                <c:pt idx="48">
                  <c:v>0.97690143025106557</c:v>
                </c:pt>
                <c:pt idx="49">
                  <c:v>0.99089032329401838</c:v>
                </c:pt>
                <c:pt idx="50">
                  <c:v>1.0046194930681032</c:v>
                </c:pt>
                <c:pt idx="51">
                  <c:v>1.018088939573319</c:v>
                </c:pt>
                <c:pt idx="52">
                  <c:v>1.0312986628096665</c:v>
                </c:pt>
                <c:pt idx="53">
                  <c:v>1.0442486627771457</c:v>
                </c:pt>
                <c:pt idx="54">
                  <c:v>1.056938939475756</c:v>
                </c:pt>
                <c:pt idx="55">
                  <c:v>1.0693694929054982</c:v>
                </c:pt>
                <c:pt idx="56">
                  <c:v>1.0815403230663716</c:v>
                </c:pt>
                <c:pt idx="57">
                  <c:v>1.0934514299583771</c:v>
                </c:pt>
                <c:pt idx="58">
                  <c:v>1.1051028135815135</c:v>
                </c:pt>
                <c:pt idx="59">
                  <c:v>1.1164944739357816</c:v>
                </c:pt>
                <c:pt idx="60">
                  <c:v>1.1276264110211816</c:v>
                </c:pt>
                <c:pt idx="61">
                  <c:v>1.1384986248377127</c:v>
                </c:pt>
                <c:pt idx="62">
                  <c:v>1.1491111153853755</c:v>
                </c:pt>
                <c:pt idx="63">
                  <c:v>1.1594638826641699</c:v>
                </c:pt>
                <c:pt idx="64">
                  <c:v>1.1695569266740957</c:v>
                </c:pt>
                <c:pt idx="65">
                  <c:v>1.179390247415153</c:v>
                </c:pt>
                <c:pt idx="66">
                  <c:v>1.1889638448873416</c:v>
                </c:pt>
                <c:pt idx="67">
                  <c:v>1.1982777190906622</c:v>
                </c:pt>
                <c:pt idx="68">
                  <c:v>1.2073318700251141</c:v>
                </c:pt>
                <c:pt idx="69">
                  <c:v>1.2161262976906975</c:v>
                </c:pt>
                <c:pt idx="70">
                  <c:v>1.2246610020874127</c:v>
                </c:pt>
                <c:pt idx="71">
                  <c:v>1.2329359832152589</c:v>
                </c:pt>
                <c:pt idx="72">
                  <c:v>1.2409512410742367</c:v>
                </c:pt>
                <c:pt idx="73">
                  <c:v>1.2487067756643464</c:v>
                </c:pt>
                <c:pt idx="74">
                  <c:v>1.2562025869855877</c:v>
                </c:pt>
                <c:pt idx="75">
                  <c:v>1.26343867503796</c:v>
                </c:pt>
                <c:pt idx="76">
                  <c:v>1.2704150398214642</c:v>
                </c:pt>
                <c:pt idx="77">
                  <c:v>1.2771316813360998</c:v>
                </c:pt>
                <c:pt idx="78">
                  <c:v>1.283588599581867</c:v>
                </c:pt>
                <c:pt idx="79">
                  <c:v>1.2897857945587656</c:v>
                </c:pt>
                <c:pt idx="80">
                  <c:v>1.2957232662667961</c:v>
                </c:pt>
                <c:pt idx="81">
                  <c:v>1.3014010147059578</c:v>
                </c:pt>
                <c:pt idx="82">
                  <c:v>1.3068190398762511</c:v>
                </c:pt>
                <c:pt idx="83">
                  <c:v>1.3119773417776757</c:v>
                </c:pt>
                <c:pt idx="84">
                  <c:v>1.316875920410232</c:v>
                </c:pt>
                <c:pt idx="85">
                  <c:v>1.3215147757739203</c:v>
                </c:pt>
                <c:pt idx="86">
                  <c:v>1.3258939078687395</c:v>
                </c:pt>
                <c:pt idx="87">
                  <c:v>1.3300133166946901</c:v>
                </c:pt>
                <c:pt idx="88">
                  <c:v>1.3338730022517729</c:v>
                </c:pt>
                <c:pt idx="89">
                  <c:v>1.3374729645399865</c:v>
                </c:pt>
                <c:pt idx="90">
                  <c:v>1.3408132035593319</c:v>
                </c:pt>
                <c:pt idx="91">
                  <c:v>1.3438937193098095</c:v>
                </c:pt>
                <c:pt idx="92">
                  <c:v>1.3467145117914179</c:v>
                </c:pt>
                <c:pt idx="93">
                  <c:v>1.3492755810041577</c:v>
                </c:pt>
                <c:pt idx="94">
                  <c:v>1.3515769269480291</c:v>
                </c:pt>
                <c:pt idx="95">
                  <c:v>1.3536185496230322</c:v>
                </c:pt>
                <c:pt idx="96">
                  <c:v>1.3554004490291667</c:v>
                </c:pt>
                <c:pt idx="97">
                  <c:v>1.3569226251664328</c:v>
                </c:pt>
                <c:pt idx="98">
                  <c:v>1.358185078034831</c:v>
                </c:pt>
                <c:pt idx="99">
                  <c:v>1.3591878076343598</c:v>
                </c:pt>
                <c:pt idx="100">
                  <c:v>1.3599308139650208</c:v>
                </c:pt>
                <c:pt idx="101">
                  <c:v>1.3604140970268128</c:v>
                </c:pt>
                <c:pt idx="102">
                  <c:v>1.3606376568197369</c:v>
                </c:pt>
                <c:pt idx="103">
                  <c:v>1.360601493343792</c:v>
                </c:pt>
                <c:pt idx="104">
                  <c:v>1.3603056065989785</c:v>
                </c:pt>
                <c:pt idx="105">
                  <c:v>1.359749996585297</c:v>
                </c:pt>
                <c:pt idx="106">
                  <c:v>1.3589346633027473</c:v>
                </c:pt>
                <c:pt idx="107">
                  <c:v>1.3578596067513282</c:v>
                </c:pt>
                <c:pt idx="108">
                  <c:v>1.3565248269310415</c:v>
                </c:pt>
                <c:pt idx="109">
                  <c:v>1.3549303238418859</c:v>
                </c:pt>
                <c:pt idx="110">
                  <c:v>1.3530760974838616</c:v>
                </c:pt>
                <c:pt idx="111">
                  <c:v>1.3509621478569687</c:v>
                </c:pt>
                <c:pt idx="112">
                  <c:v>1.3485884749612085</c:v>
                </c:pt>
                <c:pt idx="113">
                  <c:v>1.3459550787965788</c:v>
                </c:pt>
                <c:pt idx="114">
                  <c:v>1.3430619593630813</c:v>
                </c:pt>
                <c:pt idx="115">
                  <c:v>1.3399091166607147</c:v>
                </c:pt>
                <c:pt idx="116">
                  <c:v>1.3364965506894801</c:v>
                </c:pt>
                <c:pt idx="117">
                  <c:v>1.3328242614493766</c:v>
                </c:pt>
                <c:pt idx="118">
                  <c:v>1.3288922489404038</c:v>
                </c:pt>
                <c:pt idx="119">
                  <c:v>1.3247005131625642</c:v>
                </c:pt>
                <c:pt idx="120">
                  <c:v>1.3202490541158556</c:v>
                </c:pt>
                <c:pt idx="121">
                  <c:v>1.3155378718002786</c:v>
                </c:pt>
                <c:pt idx="122">
                  <c:v>1.3105669662158326</c:v>
                </c:pt>
                <c:pt idx="123">
                  <c:v>1.3053363373625186</c:v>
                </c:pt>
                <c:pt idx="124">
                  <c:v>1.2998459852403357</c:v>
                </c:pt>
                <c:pt idx="125">
                  <c:v>1.2940959098492852</c:v>
                </c:pt>
                <c:pt idx="126">
                  <c:v>1.2880861111893656</c:v>
                </c:pt>
                <c:pt idx="127">
                  <c:v>1.2818165892605773</c:v>
                </c:pt>
                <c:pt idx="128">
                  <c:v>1.2752873440629213</c:v>
                </c:pt>
                <c:pt idx="129">
                  <c:v>1.2684983755963954</c:v>
                </c:pt>
                <c:pt idx="130">
                  <c:v>1.2614496838610023</c:v>
                </c:pt>
                <c:pt idx="131">
                  <c:v>1.2541412688567402</c:v>
                </c:pt>
                <c:pt idx="132">
                  <c:v>1.2465731305836099</c:v>
                </c:pt>
                <c:pt idx="133">
                  <c:v>1.238745269041611</c:v>
                </c:pt>
                <c:pt idx="134">
                  <c:v>1.2306576842307435</c:v>
                </c:pt>
                <c:pt idx="135">
                  <c:v>1.2223103761510079</c:v>
                </c:pt>
                <c:pt idx="136">
                  <c:v>1.2137033448024033</c:v>
                </c:pt>
                <c:pt idx="137">
                  <c:v>1.2048365901849309</c:v>
                </c:pt>
                <c:pt idx="138">
                  <c:v>1.1957101122985896</c:v>
                </c:pt>
                <c:pt idx="139">
                  <c:v>1.1863239111433801</c:v>
                </c:pt>
                <c:pt idx="140">
                  <c:v>1.1766779867193007</c:v>
                </c:pt>
                <c:pt idx="141">
                  <c:v>1.166772339026354</c:v>
                </c:pt>
                <c:pt idx="142">
                  <c:v>1.1566069680645397</c:v>
                </c:pt>
                <c:pt idx="143">
                  <c:v>1.1461818738338558</c:v>
                </c:pt>
                <c:pt idx="144">
                  <c:v>1.1354970563343043</c:v>
                </c:pt>
                <c:pt idx="145">
                  <c:v>1.1245525155658833</c:v>
                </c:pt>
                <c:pt idx="146">
                  <c:v>1.1133482515285946</c:v>
                </c:pt>
                <c:pt idx="147">
                  <c:v>1.1018842642224365</c:v>
                </c:pt>
                <c:pt idx="148">
                  <c:v>1.0901605536474119</c:v>
                </c:pt>
                <c:pt idx="149">
                  <c:v>1.078177119803517</c:v>
                </c:pt>
                <c:pt idx="150">
                  <c:v>1.0659339626907536</c:v>
                </c:pt>
                <c:pt idx="151">
                  <c:v>1.0534310823091215</c:v>
                </c:pt>
                <c:pt idx="152">
                  <c:v>1.0406684786586222</c:v>
                </c:pt>
                <c:pt idx="153">
                  <c:v>1.0276461517392543</c:v>
                </c:pt>
                <c:pt idx="154">
                  <c:v>1.014364101551017</c:v>
                </c:pt>
                <c:pt idx="155">
                  <c:v>1.0008223280939124</c:v>
                </c:pt>
                <c:pt idx="156">
                  <c:v>0.98702083136793783</c:v>
                </c:pt>
                <c:pt idx="157">
                  <c:v>0.97295961137309561</c:v>
                </c:pt>
                <c:pt idx="158">
                  <c:v>0.95863866810938569</c:v>
                </c:pt>
                <c:pt idx="159">
                  <c:v>0.94405800157680586</c:v>
                </c:pt>
                <c:pt idx="160">
                  <c:v>0.92921761177535878</c:v>
                </c:pt>
                <c:pt idx="161">
                  <c:v>0.91411749870504266</c:v>
                </c:pt>
                <c:pt idx="162">
                  <c:v>0.89875766236585841</c:v>
                </c:pt>
                <c:pt idx="163">
                  <c:v>0.8831381027578038</c:v>
                </c:pt>
                <c:pt idx="164">
                  <c:v>0.86725881988088283</c:v>
                </c:pt>
                <c:pt idx="165">
                  <c:v>0.85111981373509238</c:v>
                </c:pt>
                <c:pt idx="166">
                  <c:v>0.83472108432043424</c:v>
                </c:pt>
                <c:pt idx="167">
                  <c:v>0.81806263163690796</c:v>
                </c:pt>
                <c:pt idx="168">
                  <c:v>0.80114445568451087</c:v>
                </c:pt>
                <c:pt idx="169">
                  <c:v>0.78396655646324875</c:v>
                </c:pt>
                <c:pt idx="170">
                  <c:v>0.76652893397311539</c:v>
                </c:pt>
                <c:pt idx="171">
                  <c:v>0.74883158821411611</c:v>
                </c:pt>
                <c:pt idx="172">
                  <c:v>0.73087451918624513</c:v>
                </c:pt>
                <c:pt idx="173">
                  <c:v>0.7126577268895069</c:v>
                </c:pt>
                <c:pt idx="174">
                  <c:v>0.69418121132390231</c:v>
                </c:pt>
                <c:pt idx="175">
                  <c:v>0.67544497248942603</c:v>
                </c:pt>
                <c:pt idx="176">
                  <c:v>0.65644901038608339</c:v>
                </c:pt>
                <c:pt idx="177">
                  <c:v>0.63719332501387083</c:v>
                </c:pt>
                <c:pt idx="178">
                  <c:v>0.61767791637279323</c:v>
                </c:pt>
                <c:pt idx="179">
                  <c:v>0.59790278446284262</c:v>
                </c:pt>
                <c:pt idx="180">
                  <c:v>0.57786792928402519</c:v>
                </c:pt>
                <c:pt idx="181">
                  <c:v>0.55757335083634096</c:v>
                </c:pt>
                <c:pt idx="182">
                  <c:v>0.53701904911978549</c:v>
                </c:pt>
                <c:pt idx="183">
                  <c:v>0.51620502413436498</c:v>
                </c:pt>
                <c:pt idx="184">
                  <c:v>0.49513127588007233</c:v>
                </c:pt>
                <c:pt idx="185">
                  <c:v>0.47379780435691377</c:v>
                </c:pt>
                <c:pt idx="186">
                  <c:v>0.45220460956488573</c:v>
                </c:pt>
                <c:pt idx="187">
                  <c:v>0.43035169150398822</c:v>
                </c:pt>
                <c:pt idx="188">
                  <c:v>0.40823905017422391</c:v>
                </c:pt>
                <c:pt idx="189">
                  <c:v>0.38586668557559012</c:v>
                </c:pt>
                <c:pt idx="190">
                  <c:v>0.36323459770808952</c:v>
                </c:pt>
                <c:pt idx="191">
                  <c:v>0.34034278657171857</c:v>
                </c:pt>
                <c:pt idx="192">
                  <c:v>0.31719125216647992</c:v>
                </c:pt>
                <c:pt idx="193">
                  <c:v>0.29377999449237269</c:v>
                </c:pt>
                <c:pt idx="194">
                  <c:v>0.27010901354939687</c:v>
                </c:pt>
                <c:pt idx="195">
                  <c:v>0.24617830933755069</c:v>
                </c:pt>
                <c:pt idx="196">
                  <c:v>0.22198788185684037</c:v>
                </c:pt>
                <c:pt idx="197">
                  <c:v>0.19753773110725881</c:v>
                </c:pt>
                <c:pt idx="198">
                  <c:v>0.17282785708880954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316032"/>
        <c:axId val="138322304"/>
      </c:lineChart>
      <c:catAx>
        <c:axId val="13831603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6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/>
                  <a:t>Distance</a:t>
                </a:r>
              </a:p>
            </c:rich>
          </c:tx>
          <c:layout>
            <c:manualLayout>
              <c:xMode val="edge"/>
              <c:yMode val="edge"/>
              <c:x val="0.51851945623454898"/>
              <c:y val="0.86582278481012653"/>
            </c:manualLayout>
          </c:layout>
          <c:overlay val="0"/>
          <c:spPr>
            <a:noFill/>
            <a:ln w="25400">
              <a:noFill/>
            </a:ln>
          </c:spPr>
        </c:title>
        <c:majorTickMark val="out"/>
        <c:minorTickMark val="none"/>
        <c:tickLblPos val="nextTo"/>
        <c:crossAx val="138322304"/>
        <c:crossesAt val="0"/>
        <c:auto val="1"/>
        <c:lblAlgn val="ctr"/>
        <c:lblOffset val="100"/>
        <c:noMultiLvlLbl val="0"/>
      </c:catAx>
      <c:valAx>
        <c:axId val="138322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6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/>
                  <a:t>Height</a:t>
                </a:r>
              </a:p>
            </c:rich>
          </c:tx>
          <c:layout>
            <c:manualLayout>
              <c:xMode val="edge"/>
              <c:yMode val="edge"/>
              <c:x val="2.9629683213402803E-2"/>
              <c:y val="0.435443037974683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3160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5</xdr:row>
      <xdr:rowOff>57151</xdr:rowOff>
    </xdr:from>
    <xdr:to>
      <xdr:col>5</xdr:col>
      <xdr:colOff>619125</xdr:colOff>
      <xdr:row>23</xdr:row>
      <xdr:rowOff>47625</xdr:rowOff>
    </xdr:to>
    <xdr:graphicFrame macro="">
      <xdr:nvGraphicFramePr>
        <xdr:cNvPr id="103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Normal="100" workbookViewId="0">
      <selection activeCell="A3" sqref="A3"/>
    </sheetView>
  </sheetViews>
  <sheetFormatPr defaultColWidth="11.42578125" defaultRowHeight="12.75"/>
  <sheetData>
    <row r="1" spans="1:1" ht="18">
      <c r="A1" s="1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7" spans="1:1">
      <c r="A7" t="s">
        <v>4</v>
      </c>
    </row>
    <row r="8" spans="1:1">
      <c r="A8" t="s">
        <v>5</v>
      </c>
    </row>
    <row r="10" spans="1:1">
      <c r="A10" t="s">
        <v>6</v>
      </c>
    </row>
    <row r="11" spans="1:1">
      <c r="A11" t="s">
        <v>7</v>
      </c>
    </row>
    <row r="12" spans="1:1">
      <c r="A12" t="s">
        <v>8</v>
      </c>
    </row>
    <row r="13" spans="1:1">
      <c r="A13" t="s">
        <v>9</v>
      </c>
    </row>
    <row r="15" spans="1:1">
      <c r="A15" t="s">
        <v>10</v>
      </c>
    </row>
    <row r="16" spans="1:1">
      <c r="A16" t="s">
        <v>11</v>
      </c>
    </row>
    <row r="18" spans="1:1">
      <c r="A18" t="s">
        <v>12</v>
      </c>
    </row>
  </sheetData>
  <phoneticPr fontId="2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"/>
  <sheetViews>
    <sheetView topLeftCell="A4" workbookViewId="0">
      <selection activeCell="G13" sqref="G13"/>
    </sheetView>
  </sheetViews>
  <sheetFormatPr defaultColWidth="11.42578125" defaultRowHeight="12.75"/>
  <cols>
    <col min="1" max="4" width="11.42578125" customWidth="1"/>
  </cols>
  <sheetData>
    <row r="1" spans="2:4" ht="18">
      <c r="B1" s="1" t="s">
        <v>13</v>
      </c>
    </row>
    <row r="3" spans="2:4" ht="15">
      <c r="B3" s="11" t="s">
        <v>14</v>
      </c>
      <c r="C3" s="11">
        <v>11</v>
      </c>
      <c r="D3" s="11" t="s">
        <v>15</v>
      </c>
    </row>
    <row r="4" spans="2:4" ht="15">
      <c r="B4" s="11" t="s">
        <v>16</v>
      </c>
      <c r="C4" s="11">
        <v>28</v>
      </c>
      <c r="D4" s="11" t="s">
        <v>17</v>
      </c>
    </row>
  </sheetData>
  <phoneticPr fontId="2" type="noConversion"/>
  <printOptions gridLines="1" gridLinesSet="0"/>
  <pageMargins left="0.75" right="0.75" top="1" bottom="1" header="0.5" footer="0.5"/>
  <pageSetup orientation="portrait" r:id="rId1"/>
  <headerFooter alignWithMargins="0">
    <oddHeader>&amp;A</oddHead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E15" sqref="E15:E17"/>
    </sheetView>
  </sheetViews>
  <sheetFormatPr defaultColWidth="11.42578125" defaultRowHeight="12.75"/>
  <cols>
    <col min="1" max="1" width="11.42578125" customWidth="1"/>
    <col min="2" max="2" width="5" style="3" customWidth="1"/>
  </cols>
  <sheetData>
    <row r="1" spans="1:4" ht="18">
      <c r="B1" s="2" t="s">
        <v>18</v>
      </c>
    </row>
    <row r="3" spans="1:4">
      <c r="B3" s="3" t="s">
        <v>19</v>
      </c>
      <c r="C3">
        <v>0.5</v>
      </c>
    </row>
    <row r="4" spans="1:4">
      <c r="B4" s="3" t="s">
        <v>20</v>
      </c>
      <c r="C4">
        <v>3</v>
      </c>
    </row>
    <row r="5" spans="1:4">
      <c r="B5" s="3" t="s">
        <v>21</v>
      </c>
      <c r="C5">
        <v>1.5</v>
      </c>
    </row>
    <row r="6" spans="1:4">
      <c r="B6" s="3" t="s">
        <v>22</v>
      </c>
      <c r="C6">
        <f xml:space="preserve"> -LN(B/A-1)/Y</f>
        <v>-1.0729586082894003</v>
      </c>
    </row>
    <row r="9" spans="1:4" ht="18">
      <c r="A9" s="1" t="s">
        <v>28</v>
      </c>
    </row>
    <row r="10" spans="1:4">
      <c r="B10" s="3" t="s">
        <v>29</v>
      </c>
      <c r="C10">
        <v>9.8000000000000007</v>
      </c>
      <c r="D10" t="s">
        <v>30</v>
      </c>
    </row>
  </sheetData>
  <phoneticPr fontId="2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6" workbookViewId="0">
      <selection activeCell="F52" sqref="F52"/>
    </sheetView>
  </sheetViews>
  <sheetFormatPr defaultColWidth="11.42578125" defaultRowHeight="12.75"/>
  <cols>
    <col min="1" max="1" width="10.7109375" style="4" customWidth="1"/>
    <col min="2" max="2" width="12.5703125" bestFit="1" customWidth="1"/>
    <col min="3" max="4" width="10.7109375" style="4" customWidth="1"/>
    <col min="5" max="6" width="10.7109375" style="5" customWidth="1"/>
  </cols>
  <sheetData>
    <row r="1" spans="1:6" ht="26.1" customHeight="1">
      <c r="A1" s="7" t="s">
        <v>23</v>
      </c>
      <c r="B1" s="8" t="s">
        <v>24</v>
      </c>
      <c r="C1" s="7" t="s">
        <v>25</v>
      </c>
      <c r="D1" s="7"/>
      <c r="E1" s="9" t="s">
        <v>26</v>
      </c>
      <c r="F1" s="10" t="s">
        <v>27</v>
      </c>
    </row>
    <row r="2" spans="1:6">
      <c r="A2" s="4">
        <v>-3</v>
      </c>
      <c r="B2">
        <f xml:space="preserve"> -EXP(-Y*(x_hill+s))</f>
        <v>-450.08565650260874</v>
      </c>
      <c r="C2" s="4">
        <f>x_hill+3</f>
        <v>0</v>
      </c>
      <c r="E2" s="6">
        <f>Z*A/(1-Z) - B*Z/(1-Z)^2 + A</f>
        <v>7.7443149168350267E-3</v>
      </c>
      <c r="F2" s="6">
        <f>X_projectile*TAN(Angle/180*PI()) - G*(X_projectile/Velocity/COS(Angle/180*PI()))^2/2</f>
        <v>0</v>
      </c>
    </row>
    <row r="3" spans="1:6">
      <c r="A3" s="4">
        <f>A2+0.05</f>
        <v>-2.95</v>
      </c>
      <c r="B3">
        <f xml:space="preserve"> -EXP(-Y*(x_hill+s))</f>
        <v>-417.56403611020602</v>
      </c>
      <c r="C3" s="4">
        <f t="shared" ref="C3:C18" si="0">x_hill+3</f>
        <v>4.9999999999999822E-2</v>
      </c>
      <c r="E3" s="6">
        <f t="shared" ref="E3:E18" si="1">Z*A/(1-Z) - B*Z/(1-Z)^2 + A</f>
        <v>8.3447987323054806E-3</v>
      </c>
      <c r="F3" s="6">
        <f>X_projectile*TAN(Angle/180*PI()) - G*(X_projectile/Velocity/COS(Angle/180*PI()))^2/2</f>
        <v>2.6455609948639609E-2</v>
      </c>
    </row>
    <row r="4" spans="1:6">
      <c r="A4" s="4">
        <f t="shared" ref="A4:A19" si="2">A3+0.05</f>
        <v>-2.9000000000000004</v>
      </c>
      <c r="B4">
        <f t="shared" ref="B4:B19" si="3" xml:space="preserve"> -EXP(-Y*(x_hill+s))</f>
        <v>-387.3923146263046</v>
      </c>
      <c r="C4" s="4">
        <f t="shared" si="0"/>
        <v>9.9999999999999645E-2</v>
      </c>
      <c r="E4" s="6">
        <f t="shared" si="1"/>
        <v>8.9916193492134977E-3</v>
      </c>
      <c r="F4" s="6">
        <f>X_projectile*TAN(Angle/180*PI()) - G*(X_projectile/Velocity/COS(Angle/180*PI()))^2/2</f>
        <v>5.2651496628410746E-2</v>
      </c>
    </row>
    <row r="5" spans="1:6">
      <c r="A5" s="4">
        <f t="shared" si="2"/>
        <v>-2.8500000000000005</v>
      </c>
      <c r="B5">
        <f t="shared" si="3"/>
        <v>-359.4006965482954</v>
      </c>
      <c r="C5" s="4">
        <f t="shared" si="0"/>
        <v>0.14999999999999947</v>
      </c>
      <c r="E5" s="6">
        <f t="shared" si="1"/>
        <v>9.6883162690263869E-3</v>
      </c>
      <c r="F5" s="6">
        <f>X_projectile*TAN(Angle/180*PI()) - G*(X_projectile/Velocity/COS(Angle/180*PI()))^2/2</f>
        <v>7.8587660039313403E-2</v>
      </c>
    </row>
    <row r="6" spans="1:6">
      <c r="A6" s="4">
        <f t="shared" si="2"/>
        <v>-2.8000000000000007</v>
      </c>
      <c r="B6">
        <f t="shared" si="3"/>
        <v>-333.43165520462583</v>
      </c>
      <c r="C6" s="4">
        <f t="shared" si="0"/>
        <v>0.19999999999999929</v>
      </c>
      <c r="E6" s="6">
        <f t="shared" si="1"/>
        <v>1.043869353564697E-2</v>
      </c>
      <c r="F6" s="6">
        <f t="shared" ref="F6:F21" si="4">X_projectile*TAN(Angle/180*PI()) - G*(X_projectile/Velocity/COS(Angle/180*PI()))^2/2</f>
        <v>0.1042641001813476</v>
      </c>
    </row>
    <row r="7" spans="1:6">
      <c r="A7" s="4">
        <f t="shared" si="2"/>
        <v>-2.7500000000000009</v>
      </c>
      <c r="B7">
        <f t="shared" si="3"/>
        <v>-309.33904625183976</v>
      </c>
      <c r="C7" s="4">
        <f t="shared" si="0"/>
        <v>0.24999999999999911</v>
      </c>
      <c r="E7" s="6">
        <f t="shared" si="1"/>
        <v>1.1246838563845174E-2</v>
      </c>
      <c r="F7" s="6">
        <f t="shared" si="4"/>
        <v>0.12968081705451331</v>
      </c>
    </row>
    <row r="8" spans="1:6">
      <c r="A8" s="4">
        <f t="shared" si="2"/>
        <v>-2.7000000000000011</v>
      </c>
      <c r="B8">
        <f t="shared" si="3"/>
        <v>-286.9872852272315</v>
      </c>
      <c r="C8" s="4">
        <f t="shared" si="0"/>
        <v>0.29999999999999893</v>
      </c>
      <c r="E8" s="6">
        <f t="shared" si="1"/>
        <v>1.2117142153269922E-2</v>
      </c>
      <c r="F8" s="6">
        <f t="shared" si="4"/>
        <v>0.15483781065881055</v>
      </c>
    </row>
    <row r="9" spans="1:6">
      <c r="A9" s="4">
        <f t="shared" si="2"/>
        <v>-2.6500000000000012</v>
      </c>
      <c r="B9">
        <f t="shared" si="3"/>
        <v>-266.25058452867847</v>
      </c>
      <c r="C9" s="4">
        <f t="shared" si="0"/>
        <v>0.34999999999999876</v>
      </c>
      <c r="E9" s="6">
        <f t="shared" si="1"/>
        <v>1.3054319736529263E-2</v>
      </c>
      <c r="F9" s="6">
        <f t="shared" si="4"/>
        <v>0.17973508099423932</v>
      </c>
    </row>
    <row r="10" spans="1:6">
      <c r="A10" s="4">
        <f t="shared" si="2"/>
        <v>-2.6000000000000014</v>
      </c>
      <c r="B10">
        <f t="shared" si="3"/>
        <v>-247.0122455276512</v>
      </c>
      <c r="C10" s="4">
        <f t="shared" si="0"/>
        <v>0.39999999999999858</v>
      </c>
      <c r="E10" s="6">
        <f t="shared" si="1"/>
        <v>1.4063433906903788E-2</v>
      </c>
      <c r="F10" s="6">
        <f t="shared" si="4"/>
        <v>0.20437262806079964</v>
      </c>
    </row>
    <row r="11" spans="1:6">
      <c r="A11" s="4">
        <f t="shared" si="2"/>
        <v>-2.5500000000000016</v>
      </c>
      <c r="B11">
        <f t="shared" si="3"/>
        <v>-229.1640018316678</v>
      </c>
      <c r="C11" s="4">
        <f t="shared" si="0"/>
        <v>0.4499999999999984</v>
      </c>
      <c r="E11" s="6">
        <f t="shared" si="1"/>
        <v>1.5149918267119811E-2</v>
      </c>
      <c r="F11" s="6">
        <f t="shared" si="4"/>
        <v>0.22875045185849147</v>
      </c>
    </row>
    <row r="12" spans="1:6">
      <c r="A12" s="4">
        <f t="shared" si="2"/>
        <v>-2.5000000000000018</v>
      </c>
      <c r="B12">
        <f t="shared" si="3"/>
        <v>-212.60541000031452</v>
      </c>
      <c r="C12" s="4">
        <f t="shared" si="0"/>
        <v>0.49999999999999822</v>
      </c>
      <c r="E12" s="6">
        <f t="shared" si="1"/>
        <v>1.6319602635026853E-2</v>
      </c>
      <c r="F12" s="6">
        <f t="shared" si="4"/>
        <v>0.25286855238731482</v>
      </c>
    </row>
    <row r="13" spans="1:6">
      <c r="A13" s="4">
        <f t="shared" si="2"/>
        <v>-2.450000000000002</v>
      </c>
      <c r="B13">
        <f t="shared" si="3"/>
        <v>-197.24328428600313</v>
      </c>
      <c r="C13" s="4">
        <f t="shared" si="0"/>
        <v>0.54999999999999805</v>
      </c>
      <c r="E13" s="6">
        <f t="shared" si="1"/>
        <v>1.7578739634731111E-2</v>
      </c>
      <c r="F13" s="6">
        <f t="shared" si="4"/>
        <v>0.27672692964726969</v>
      </c>
    </row>
    <row r="14" spans="1:6">
      <c r="A14" s="4">
        <f t="shared" si="2"/>
        <v>-2.4000000000000021</v>
      </c>
      <c r="B14">
        <f t="shared" si="3"/>
        <v>-182.99117221839037</v>
      </c>
      <c r="C14" s="4">
        <f t="shared" si="0"/>
        <v>0.59999999999999787</v>
      </c>
      <c r="E14" s="6">
        <f t="shared" si="1"/>
        <v>1.8934032692429825E-2</v>
      </c>
      <c r="F14" s="6">
        <f t="shared" si="4"/>
        <v>0.3003255836383561</v>
      </c>
    </row>
    <row r="15" spans="1:6">
      <c r="A15" s="4">
        <f t="shared" si="2"/>
        <v>-2.3500000000000023</v>
      </c>
      <c r="B15">
        <f t="shared" si="3"/>
        <v>-169.76886808123825</v>
      </c>
      <c r="C15" s="4">
        <f t="shared" si="0"/>
        <v>0.64999999999999769</v>
      </c>
      <c r="E15" s="6">
        <f t="shared" si="1"/>
        <v>2.0392665444528446E-2</v>
      </c>
      <c r="F15" s="6">
        <f t="shared" si="4"/>
        <v>0.32366451436057403</v>
      </c>
    </row>
    <row r="16" spans="1:6">
      <c r="A16" s="4">
        <f t="shared" si="2"/>
        <v>-2.3000000000000025</v>
      </c>
      <c r="B16">
        <f t="shared" si="3"/>
        <v>-157.50196154374026</v>
      </c>
      <c r="C16" s="4">
        <f t="shared" si="0"/>
        <v>0.69999999999999751</v>
      </c>
      <c r="E16" s="6">
        <f t="shared" si="1"/>
        <v>2.1962332551205221E-2</v>
      </c>
      <c r="F16" s="6">
        <f t="shared" si="4"/>
        <v>0.34674372181392349</v>
      </c>
    </row>
    <row r="17" spans="1:6">
      <c r="A17" s="4">
        <f t="shared" si="2"/>
        <v>-2.2500000000000027</v>
      </c>
      <c r="B17">
        <f t="shared" si="3"/>
        <v>-146.12141890617525</v>
      </c>
      <c r="C17" s="4">
        <f t="shared" si="0"/>
        <v>0.74999999999999734</v>
      </c>
      <c r="E17" s="6">
        <f t="shared" si="1"/>
        <v>2.3651271890976711E-2</v>
      </c>
      <c r="F17" s="6">
        <f t="shared" si="4"/>
        <v>0.36956320599840442</v>
      </c>
    </row>
    <row r="18" spans="1:6">
      <c r="A18" s="4">
        <f t="shared" si="2"/>
        <v>-2.2000000000000028</v>
      </c>
      <c r="B18">
        <f t="shared" si="3"/>
        <v>-135.5631946032899</v>
      </c>
      <c r="C18" s="4">
        <f t="shared" si="0"/>
        <v>0.79999999999999716</v>
      </c>
      <c r="E18" s="6">
        <f t="shared" si="1"/>
        <v>2.5468298090512376E-2</v>
      </c>
      <c r="F18" s="6">
        <f t="shared" si="4"/>
        <v>0.39212296691401699</v>
      </c>
    </row>
    <row r="19" spans="1:6">
      <c r="A19" s="4">
        <f t="shared" si="2"/>
        <v>-2.150000000000003</v>
      </c>
      <c r="B19">
        <f t="shared" si="3"/>
        <v>-125.76787077909233</v>
      </c>
      <c r="C19" s="4">
        <f t="shared" ref="C19:C34" si="5">x_hill+3</f>
        <v>0.84999999999999698</v>
      </c>
      <c r="E19" s="6">
        <f t="shared" ref="E19:E34" si="6">Z*A/(1-Z) - B*Z/(1-Z)^2 + A</f>
        <v>2.7422837318385074E-2</v>
      </c>
      <c r="F19" s="6">
        <f t="shared" si="4"/>
        <v>0.41442300456076103</v>
      </c>
    </row>
    <row r="20" spans="1:6">
      <c r="A20" s="4">
        <f t="shared" ref="A20:A35" si="7">A19+0.05</f>
        <v>-2.1000000000000032</v>
      </c>
      <c r="B20">
        <f t="shared" ref="B20:B35" si="8" xml:space="preserve"> -EXP(-Y*(x_hill+s))</f>
        <v>-116.68032290471415</v>
      </c>
      <c r="C20" s="4">
        <f t="shared" si="5"/>
        <v>0.8999999999999968</v>
      </c>
      <c r="E20" s="6">
        <f t="shared" si="6"/>
        <v>2.9524963241007562E-2</v>
      </c>
      <c r="F20" s="6">
        <f t="shared" si="4"/>
        <v>0.4364633189386366</v>
      </c>
    </row>
    <row r="21" spans="1:6">
      <c r="A21" s="4">
        <f t="shared" si="7"/>
        <v>-2.0500000000000034</v>
      </c>
      <c r="B21">
        <f t="shared" si="8"/>
        <v>-108.24940955756078</v>
      </c>
      <c r="C21" s="4">
        <f t="shared" si="5"/>
        <v>0.94999999999999662</v>
      </c>
      <c r="E21" s="6">
        <f t="shared" si="6"/>
        <v>3.1785434002997215E-2</v>
      </c>
      <c r="F21" s="6">
        <f t="shared" si="4"/>
        <v>0.45824391004764364</v>
      </c>
    </row>
    <row r="22" spans="1:6">
      <c r="A22" s="4">
        <f t="shared" si="7"/>
        <v>-2.0000000000000036</v>
      </c>
      <c r="B22">
        <f t="shared" si="8"/>
        <v>-100.4276846159388</v>
      </c>
      <c r="C22" s="4">
        <f t="shared" si="5"/>
        <v>0.99999999999999645</v>
      </c>
      <c r="E22" s="6">
        <f t="shared" si="6"/>
        <v>3.4215730051884441E-2</v>
      </c>
      <c r="F22" s="6">
        <f t="shared" ref="F22:F37" si="9">X_projectile*TAN(Angle/180*PI()) - G*(X_projectile/Velocity/COS(Angle/180*PI()))^2/2</f>
        <v>0.47976477788778232</v>
      </c>
    </row>
    <row r="23" spans="1:6">
      <c r="A23" s="4">
        <f t="shared" si="7"/>
        <v>-1.9500000000000035</v>
      </c>
      <c r="B23">
        <f t="shared" si="8"/>
        <v>-93.171130249495505</v>
      </c>
      <c r="C23" s="4">
        <f t="shared" si="5"/>
        <v>1.0499999999999965</v>
      </c>
      <c r="E23" s="6">
        <f t="shared" si="6"/>
        <v>3.6828092577596228E-2</v>
      </c>
      <c r="F23" s="6">
        <f t="shared" si="9"/>
        <v>0.50102592245905264</v>
      </c>
    </row>
    <row r="24" spans="1:6">
      <c r="A24" s="4">
        <f t="shared" si="7"/>
        <v>-1.9000000000000035</v>
      </c>
      <c r="B24">
        <f t="shared" si="8"/>
        <v>-86.438909202838715</v>
      </c>
      <c r="C24" s="4">
        <f t="shared" si="5"/>
        <v>1.0999999999999965</v>
      </c>
      <c r="E24" s="6">
        <f t="shared" si="6"/>
        <v>3.9635562279622283E-2</v>
      </c>
      <c r="F24" s="6">
        <f t="shared" si="9"/>
        <v>0.52202734376145432</v>
      </c>
    </row>
    <row r="25" spans="1:6">
      <c r="A25" s="4">
        <f t="shared" si="7"/>
        <v>-1.8500000000000034</v>
      </c>
      <c r="B25">
        <f t="shared" si="8"/>
        <v>-80.193134978278735</v>
      </c>
      <c r="C25" s="4">
        <f t="shared" si="5"/>
        <v>1.1499999999999966</v>
      </c>
      <c r="E25" s="6">
        <f t="shared" si="6"/>
        <v>4.2652018108247869E-2</v>
      </c>
      <c r="F25" s="6">
        <f t="shared" si="9"/>
        <v>0.54276904179498764</v>
      </c>
    </row>
    <row r="26" spans="1:6">
      <c r="A26" s="4">
        <f t="shared" si="7"/>
        <v>-1.8000000000000034</v>
      </c>
      <c r="B26">
        <f t="shared" si="8"/>
        <v>-74.398658624364529</v>
      </c>
      <c r="C26" s="4">
        <f t="shared" si="5"/>
        <v>1.1999999999999966</v>
      </c>
      <c r="E26" s="6">
        <f t="shared" si="6"/>
        <v>4.5892215549717452E-2</v>
      </c>
      <c r="F26" s="6">
        <f t="shared" si="9"/>
        <v>0.56325101655965237</v>
      </c>
    </row>
    <row r="27" spans="1:6">
      <c r="A27" s="4">
        <f t="shared" si="7"/>
        <v>-1.7500000000000033</v>
      </c>
      <c r="B27">
        <f t="shared" si="8"/>
        <v>-69.022870930335785</v>
      </c>
      <c r="C27" s="4">
        <f t="shared" si="5"/>
        <v>1.2499999999999967</v>
      </c>
      <c r="E27" s="6">
        <f t="shared" si="6"/>
        <v>4.9371823937627068E-2</v>
      </c>
      <c r="F27" s="6">
        <f t="shared" si="9"/>
        <v>0.58347326805544886</v>
      </c>
    </row>
    <row r="28" spans="1:6">
      <c r="A28" s="4">
        <f t="shared" si="7"/>
        <v>-1.7000000000000033</v>
      </c>
      <c r="B28">
        <f t="shared" si="8"/>
        <v>-64.035518913315499</v>
      </c>
      <c r="C28" s="4">
        <f t="shared" si="5"/>
        <v>1.2999999999999967</v>
      </c>
      <c r="E28" s="6">
        <f t="shared" si="6"/>
        <v>5.3107462173182796E-2</v>
      </c>
      <c r="F28" s="6">
        <f t="shared" si="9"/>
        <v>0.60343579628237665</v>
      </c>
    </row>
    <row r="29" spans="1:6">
      <c r="A29" s="4">
        <f t="shared" si="7"/>
        <v>-1.6500000000000032</v>
      </c>
      <c r="B29">
        <f t="shared" si="8"/>
        <v>-59.408535565497296</v>
      </c>
      <c r="C29" s="4">
        <f t="shared" si="5"/>
        <v>1.3499999999999968</v>
      </c>
      <c r="E29" s="6">
        <f t="shared" si="6"/>
        <v>5.711673212416668E-2</v>
      </c>
      <c r="F29" s="6">
        <f t="shared" si="9"/>
        <v>0.62313860124043607</v>
      </c>
    </row>
    <row r="30" spans="1:6">
      <c r="A30" s="4">
        <f t="shared" si="7"/>
        <v>-1.6000000000000032</v>
      </c>
      <c r="B30">
        <f t="shared" si="8"/>
        <v>-55.115881903208283</v>
      </c>
      <c r="C30" s="4">
        <f t="shared" si="5"/>
        <v>1.3999999999999968</v>
      </c>
      <c r="E30" s="6">
        <f t="shared" si="6"/>
        <v>6.1418248845526768E-2</v>
      </c>
      <c r="F30" s="6">
        <f t="shared" si="9"/>
        <v>0.64258168292962703</v>
      </c>
    </row>
    <row r="31" spans="1:6">
      <c r="A31" s="4">
        <f t="shared" si="7"/>
        <v>-1.5500000000000032</v>
      </c>
      <c r="B31">
        <f t="shared" si="8"/>
        <v>-51.133400428955234</v>
      </c>
      <c r="C31" s="4">
        <f t="shared" si="5"/>
        <v>1.4499999999999968</v>
      </c>
      <c r="E31" s="6">
        <f t="shared" si="6"/>
        <v>6.6031666622590357E-2</v>
      </c>
      <c r="F31" s="6">
        <f t="shared" si="9"/>
        <v>0.6617650413499494</v>
      </c>
    </row>
    <row r="32" spans="1:6">
      <c r="A32" s="4">
        <f t="shared" si="7"/>
        <v>-1.5000000000000031</v>
      </c>
      <c r="B32">
        <f t="shared" si="8"/>
        <v>-47.438679181792864</v>
      </c>
      <c r="C32" s="4">
        <f t="shared" si="5"/>
        <v>1.4999999999999969</v>
      </c>
      <c r="E32" s="6">
        <f t="shared" si="6"/>
        <v>7.097769968027362E-2</v>
      </c>
      <c r="F32" s="6">
        <f t="shared" si="9"/>
        <v>0.68068867650140341</v>
      </c>
    </row>
    <row r="33" spans="1:6">
      <c r="A33" s="4">
        <f t="shared" si="7"/>
        <v>-1.4500000000000031</v>
      </c>
      <c r="B33">
        <f t="shared" si="8"/>
        <v>-44.01092561093823</v>
      </c>
      <c r="C33" s="4">
        <f t="shared" si="5"/>
        <v>1.5499999999999969</v>
      </c>
      <c r="E33" s="6">
        <f t="shared" si="6"/>
        <v>7.6278136227893423E-2</v>
      </c>
      <c r="F33" s="6">
        <f t="shared" si="9"/>
        <v>0.69935258838398895</v>
      </c>
    </row>
    <row r="34" spans="1:6">
      <c r="A34" s="4">
        <f t="shared" si="7"/>
        <v>-1.400000000000003</v>
      </c>
      <c r="B34">
        <f t="shared" si="8"/>
        <v>-40.830849562838424</v>
      </c>
      <c r="C34" s="4">
        <f t="shared" si="5"/>
        <v>1.599999999999997</v>
      </c>
      <c r="E34" s="6">
        <f t="shared" si="6"/>
        <v>8.1955844319206494E-2</v>
      </c>
      <c r="F34" s="6">
        <f t="shared" si="9"/>
        <v>0.7177567769977059</v>
      </c>
    </row>
    <row r="35" spans="1:6">
      <c r="A35" s="4">
        <f t="shared" si="7"/>
        <v>-1.350000000000003</v>
      </c>
      <c r="B35">
        <f t="shared" si="8"/>
        <v>-37.880554723184396</v>
      </c>
      <c r="C35" s="4">
        <f t="shared" ref="C35:C50" si="10">x_hill+3</f>
        <v>1.649999999999997</v>
      </c>
      <c r="E35" s="6">
        <f t="shared" ref="E35:E50" si="11">Z*A/(1-Z) - B*Z/(1-Z)^2 + A</f>
        <v>8.8034767801524527E-2</v>
      </c>
      <c r="F35" s="6">
        <f t="shared" si="9"/>
        <v>0.7359012423425545</v>
      </c>
    </row>
    <row r="36" spans="1:6">
      <c r="A36" s="4">
        <f t="shared" ref="A36:A51" si="12">A35+0.05</f>
        <v>-1.3000000000000029</v>
      </c>
      <c r="B36">
        <f t="shared" ref="B36:B51" si="13" xml:space="preserve"> -EXP(-Y*(x_hill+s))</f>
        <v>-35.143437902946637</v>
      </c>
      <c r="C36" s="4">
        <f t="shared" si="10"/>
        <v>1.6999999999999971</v>
      </c>
      <c r="E36" s="6">
        <f t="shared" si="11"/>
        <v>9.4539910407266392E-2</v>
      </c>
      <c r="F36" s="6">
        <f t="shared" si="9"/>
        <v>0.75378598441853462</v>
      </c>
    </row>
    <row r="37" spans="1:6">
      <c r="A37" s="4">
        <f t="shared" si="12"/>
        <v>-1.2500000000000029</v>
      </c>
      <c r="B37">
        <f t="shared" si="13"/>
        <v>-32.604095601650712</v>
      </c>
      <c r="C37" s="4">
        <f t="shared" si="10"/>
        <v>1.7499999999999971</v>
      </c>
      <c r="E37" s="6">
        <f t="shared" si="11"/>
        <v>0.10149730580803107</v>
      </c>
      <c r="F37" s="6">
        <f t="shared" si="9"/>
        <v>0.77141100322564604</v>
      </c>
    </row>
    <row r="38" spans="1:6">
      <c r="A38" s="4">
        <f t="shared" si="12"/>
        <v>-1.2000000000000028</v>
      </c>
      <c r="B38">
        <f t="shared" si="13"/>
        <v>-30.248237322064849</v>
      </c>
      <c r="C38" s="4">
        <f t="shared" si="10"/>
        <v>1.7999999999999972</v>
      </c>
      <c r="E38" s="6">
        <f t="shared" si="11"/>
        <v>0.10893397120817183</v>
      </c>
      <c r="F38" s="6">
        <f t="shared" ref="F38:F53" si="14">X_projectile*TAN(Angle/180*PI()) - G*(X_projectile/Velocity/COS(Angle/180*PI()))^2/2</f>
        <v>0.78877629876388922</v>
      </c>
    </row>
    <row r="39" spans="1:6">
      <c r="A39" s="4">
        <f t="shared" si="12"/>
        <v>-1.1500000000000028</v>
      </c>
      <c r="B39">
        <f t="shared" si="13"/>
        <v>-28.062605148465902</v>
      </c>
      <c r="C39" s="4">
        <f t="shared" si="10"/>
        <v>1.8499999999999972</v>
      </c>
      <c r="E39" s="6">
        <f t="shared" si="11"/>
        <v>0.11687784180622629</v>
      </c>
      <c r="F39" s="6">
        <f t="shared" si="14"/>
        <v>0.80588187103326381</v>
      </c>
    </row>
    <row r="40" spans="1:6">
      <c r="A40" s="4">
        <f t="shared" si="12"/>
        <v>-1.1000000000000028</v>
      </c>
      <c r="B40">
        <f t="shared" si="13"/>
        <v>-26.034899135899359</v>
      </c>
      <c r="C40" s="4">
        <f t="shared" si="10"/>
        <v>1.8999999999999972</v>
      </c>
      <c r="E40" s="6">
        <f t="shared" si="11"/>
        <v>0.12535768320425156</v>
      </c>
      <c r="F40" s="6">
        <f t="shared" si="14"/>
        <v>0.82272772003377004</v>
      </c>
    </row>
    <row r="41" spans="1:6">
      <c r="A41" s="4">
        <f t="shared" si="12"/>
        <v>-1.0500000000000027</v>
      </c>
      <c r="B41">
        <f t="shared" si="13"/>
        <v>-24.153708090551486</v>
      </c>
      <c r="C41" s="4">
        <f t="shared" si="10"/>
        <v>1.9499999999999973</v>
      </c>
      <c r="E41" s="6">
        <f t="shared" si="11"/>
        <v>0.1344029786049043</v>
      </c>
      <c r="F41" s="6">
        <f t="shared" si="14"/>
        <v>0.8393138457654078</v>
      </c>
    </row>
    <row r="42" spans="1:6">
      <c r="A42" s="4">
        <f t="shared" si="12"/>
        <v>-1.0000000000000027</v>
      </c>
      <c r="B42">
        <f t="shared" si="13"/>
        <v>-22.408445351690407</v>
      </c>
      <c r="C42" s="4">
        <f t="shared" si="10"/>
        <v>1.9999999999999973</v>
      </c>
      <c r="E42" s="6">
        <f t="shared" si="11"/>
        <v>0.14404378741395496</v>
      </c>
      <c r="F42" s="6">
        <f t="shared" si="14"/>
        <v>0.85564024822817708</v>
      </c>
    </row>
    <row r="43" spans="1:6">
      <c r="A43" s="4">
        <f t="shared" si="12"/>
        <v>-0.95000000000000262</v>
      </c>
      <c r="B43">
        <f t="shared" si="13"/>
        <v>-20.789289213780119</v>
      </c>
      <c r="C43" s="4">
        <f t="shared" si="10"/>
        <v>2.0499999999999972</v>
      </c>
      <c r="E43" s="6">
        <f t="shared" si="11"/>
        <v>0.15431057167436252</v>
      </c>
      <c r="F43" s="6">
        <f t="shared" si="14"/>
        <v>0.87170692742207767</v>
      </c>
    </row>
    <row r="44" spans="1:6">
      <c r="A44" s="4">
        <f t="shared" si="12"/>
        <v>-0.90000000000000258</v>
      </c>
      <c r="B44">
        <f t="shared" si="13"/>
        <v>-19.287127653484944</v>
      </c>
      <c r="C44" s="4">
        <f t="shared" si="10"/>
        <v>2.0999999999999974</v>
      </c>
      <c r="E44" s="6">
        <f t="shared" si="11"/>
        <v>0.16523398661243827</v>
      </c>
      <c r="F44" s="6">
        <f t="shared" si="14"/>
        <v>0.8875138833471099</v>
      </c>
    </row>
    <row r="45" spans="1:6">
      <c r="A45" s="4">
        <f t="shared" si="12"/>
        <v>-0.85000000000000253</v>
      </c>
      <c r="B45">
        <f t="shared" si="13"/>
        <v>-17.893507050507967</v>
      </c>
      <c r="C45" s="4">
        <f t="shared" si="10"/>
        <v>2.1499999999999977</v>
      </c>
      <c r="E45" s="6">
        <f t="shared" si="11"/>
        <v>0.17684463149556107</v>
      </c>
      <c r="F45" s="6">
        <f t="shared" si="14"/>
        <v>0.90306111600327399</v>
      </c>
    </row>
    <row r="46" spans="1:6">
      <c r="A46" s="4">
        <f t="shared" si="12"/>
        <v>-0.80000000000000249</v>
      </c>
      <c r="B46">
        <f t="shared" si="13"/>
        <v>-16.600584613682802</v>
      </c>
      <c r="C46" s="4">
        <f t="shared" si="10"/>
        <v>2.1999999999999975</v>
      </c>
      <c r="E46" s="6">
        <f t="shared" si="11"/>
        <v>0.18917275700627467</v>
      </c>
      <c r="F46" s="6">
        <f t="shared" si="14"/>
        <v>0.91834862539056916</v>
      </c>
    </row>
    <row r="47" spans="1:6">
      <c r="A47" s="4">
        <f t="shared" si="12"/>
        <v>-0.75000000000000244</v>
      </c>
      <c r="B47">
        <f t="shared" si="13"/>
        <v>-15.401084244590212</v>
      </c>
      <c r="C47" s="4">
        <f t="shared" si="10"/>
        <v>2.2499999999999973</v>
      </c>
      <c r="E47" s="6">
        <f t="shared" si="11"/>
        <v>0.20224792545479187</v>
      </c>
      <c r="F47" s="6">
        <f t="shared" si="14"/>
        <v>0.93337641150899586</v>
      </c>
    </row>
    <row r="48" spans="1:6">
      <c r="A48" s="4">
        <f t="shared" si="12"/>
        <v>-0.7000000000000024</v>
      </c>
      <c r="B48">
        <f t="shared" si="13"/>
        <v>-14.288255590315869</v>
      </c>
      <c r="C48" s="4">
        <f t="shared" si="10"/>
        <v>2.2999999999999976</v>
      </c>
      <c r="E48" s="6">
        <f t="shared" si="11"/>
        <v>0.21609862040975092</v>
      </c>
      <c r="F48" s="6">
        <f t="shared" si="14"/>
        <v>0.94814447435855409</v>
      </c>
    </row>
    <row r="49" spans="1:6">
      <c r="A49" s="4">
        <f t="shared" si="12"/>
        <v>-0.65000000000000235</v>
      </c>
      <c r="B49">
        <f t="shared" si="13"/>
        <v>-13.255836054913077</v>
      </c>
      <c r="C49" s="4">
        <f t="shared" si="10"/>
        <v>2.3499999999999979</v>
      </c>
      <c r="E49" s="6">
        <f t="shared" si="11"/>
        <v>0.23075180275737267</v>
      </c>
      <c r="F49" s="6">
        <f t="shared" si="14"/>
        <v>0.96265281393924429</v>
      </c>
    </row>
    <row r="50" spans="1:6">
      <c r="A50" s="4">
        <f t="shared" si="12"/>
        <v>-0.60000000000000231</v>
      </c>
      <c r="B50">
        <f t="shared" si="13"/>
        <v>-12.298015555784792</v>
      </c>
      <c r="C50" s="4">
        <f t="shared" si="10"/>
        <v>2.3999999999999977</v>
      </c>
      <c r="E50" s="6">
        <f t="shared" si="11"/>
        <v>0.24623241083630598</v>
      </c>
      <c r="F50" s="6">
        <f t="shared" si="14"/>
        <v>0.97690143025106557</v>
      </c>
    </row>
    <row r="51" spans="1:6">
      <c r="A51" s="4">
        <f t="shared" si="12"/>
        <v>-0.55000000000000226</v>
      </c>
      <c r="B51">
        <f t="shared" si="13"/>
        <v>-11.409403826646557</v>
      </c>
      <c r="C51" s="4">
        <f t="shared" ref="C51:C66" si="15">x_hill+3</f>
        <v>2.4499999999999975</v>
      </c>
      <c r="E51" s="6">
        <f t="shared" ref="E51:E66" si="16">Z*A/(1-Z) - B*Z/(1-Z)^2 + A</f>
        <v>0.26256280317517844</v>
      </c>
      <c r="F51" s="6">
        <f t="shared" si="14"/>
        <v>0.99089032329401838</v>
      </c>
    </row>
    <row r="52" spans="1:6">
      <c r="A52" s="4">
        <f t="shared" ref="A52:A67" si="17">A51+0.05</f>
        <v>-0.50000000000000222</v>
      </c>
      <c r="B52">
        <f t="shared" ref="B52:B67" si="18" xml:space="preserve"> -EXP(-Y*(x_hill+s))</f>
        <v>-10.585000083063408</v>
      </c>
      <c r="C52" s="4">
        <f t="shared" si="15"/>
        <v>2.4999999999999978</v>
      </c>
      <c r="E52" s="6">
        <f t="shared" si="16"/>
        <v>0.2797621435178318</v>
      </c>
      <c r="F52" s="6">
        <f t="shared" si="14"/>
        <v>1.0046194930681032</v>
      </c>
    </row>
    <row r="53" spans="1:6">
      <c r="A53" s="4">
        <f t="shared" si="17"/>
        <v>-0.45000000000000223</v>
      </c>
      <c r="B53">
        <f t="shared" si="18"/>
        <v>-9.8201648798492709</v>
      </c>
      <c r="C53" s="4">
        <f t="shared" si="15"/>
        <v>2.5499999999999976</v>
      </c>
      <c r="E53" s="6">
        <f t="shared" si="16"/>
        <v>0.29784572929086356</v>
      </c>
      <c r="F53" s="6">
        <f t="shared" si="14"/>
        <v>1.018088939573319</v>
      </c>
    </row>
    <row r="54" spans="1:6">
      <c r="A54" s="4">
        <f t="shared" si="17"/>
        <v>-0.40000000000000224</v>
      </c>
      <c r="B54">
        <f t="shared" si="18"/>
        <v>-9.1105940019525757</v>
      </c>
      <c r="C54" s="4">
        <f t="shared" si="15"/>
        <v>2.5999999999999979</v>
      </c>
      <c r="E54" s="6">
        <f t="shared" si="16"/>
        <v>0.31682426647781237</v>
      </c>
      <c r="F54" s="6">
        <f t="shared" ref="F54:F69" si="19">X_projectile*TAN(Angle/180*PI()) - G*(X_projectile/Velocity/COS(Angle/180*PI()))^2/2</f>
        <v>1.0312986628096665</v>
      </c>
    </row>
    <row r="55" spans="1:6">
      <c r="A55" s="4">
        <f t="shared" si="17"/>
        <v>-0.35000000000000225</v>
      </c>
      <c r="B55">
        <f t="shared" si="18"/>
        <v>-8.4522942418954869</v>
      </c>
      <c r="C55" s="4">
        <f t="shared" si="15"/>
        <v>2.6499999999999977</v>
      </c>
      <c r="E55" s="6">
        <f t="shared" si="16"/>
        <v>0.33670309603405246</v>
      </c>
      <c r="F55" s="6">
        <f t="shared" si="19"/>
        <v>1.0442486627771457</v>
      </c>
    </row>
    <row r="56" spans="1:6">
      <c r="A56" s="4">
        <f t="shared" si="17"/>
        <v>-0.30000000000000226</v>
      </c>
      <c r="B56">
        <f t="shared" si="18"/>
        <v>-7.8415609274508711</v>
      </c>
      <c r="C56" s="4">
        <f t="shared" si="15"/>
        <v>2.6999999999999975</v>
      </c>
      <c r="E56" s="6">
        <f t="shared" si="16"/>
        <v>0.35748137951341985</v>
      </c>
      <c r="F56" s="6">
        <f t="shared" si="19"/>
        <v>1.056938939475756</v>
      </c>
    </row>
    <row r="57" spans="1:6">
      <c r="A57" s="4">
        <f t="shared" si="17"/>
        <v>-0.25000000000000228</v>
      </c>
      <c r="B57">
        <f t="shared" si="18"/>
        <v>-7.2749570730910307</v>
      </c>
      <c r="C57" s="4">
        <f t="shared" si="15"/>
        <v>2.7499999999999978</v>
      </c>
      <c r="E57" s="6">
        <f t="shared" si="16"/>
        <v>0.3791512544714617</v>
      </c>
      <c r="F57" s="6">
        <f t="shared" si="19"/>
        <v>1.0693694929054982</v>
      </c>
    </row>
    <row r="58" spans="1:6">
      <c r="A58" s="4">
        <f t="shared" si="17"/>
        <v>-0.20000000000000229</v>
      </c>
      <c r="B58">
        <f t="shared" si="18"/>
        <v>-6.7492940378800377</v>
      </c>
      <c r="C58" s="4">
        <f t="shared" si="15"/>
        <v>2.7999999999999976</v>
      </c>
      <c r="E58" s="6">
        <f t="shared" si="16"/>
        <v>0.40169697342782951</v>
      </c>
      <c r="F58" s="6">
        <f t="shared" si="19"/>
        <v>1.0815403230663716</v>
      </c>
    </row>
    <row r="59" spans="1:6">
      <c r="A59" s="4">
        <f t="shared" si="17"/>
        <v>-0.1500000000000023</v>
      </c>
      <c r="B59">
        <f t="shared" si="18"/>
        <v>-6.2616135809593443</v>
      </c>
      <c r="C59" s="4">
        <f t="shared" si="15"/>
        <v>2.8499999999999979</v>
      </c>
      <c r="E59" s="6">
        <f t="shared" si="16"/>
        <v>0.42509404365019793</v>
      </c>
      <c r="F59" s="6">
        <f t="shared" si="19"/>
        <v>1.0934514299583771</v>
      </c>
    </row>
    <row r="60" spans="1:6">
      <c r="A60" s="4">
        <f t="shared" si="17"/>
        <v>-0.1000000000000023</v>
      </c>
      <c r="B60">
        <f t="shared" si="18"/>
        <v>-5.8091712136414362</v>
      </c>
      <c r="C60" s="4">
        <f t="shared" si="15"/>
        <v>2.8999999999999977</v>
      </c>
      <c r="E60" s="6">
        <f t="shared" si="16"/>
        <v>0.44930838866906436</v>
      </c>
      <c r="F60" s="6">
        <f t="shared" si="19"/>
        <v>1.1051028135815135</v>
      </c>
    </row>
    <row r="61" spans="1:6">
      <c r="A61" s="4">
        <f t="shared" si="17"/>
        <v>-5.0000000000002293E-2</v>
      </c>
      <c r="B61">
        <f t="shared" si="18"/>
        <v>-5.3894207544231758</v>
      </c>
      <c r="C61" s="4">
        <f t="shared" si="15"/>
        <v>2.9499999999999975</v>
      </c>
      <c r="E61" s="6">
        <f t="shared" si="16"/>
        <v>0.47429555611367169</v>
      </c>
      <c r="F61" s="6">
        <f t="shared" si="19"/>
        <v>1.1164944739357816</v>
      </c>
    </row>
    <row r="62" spans="1:6">
      <c r="A62" s="4">
        <f t="shared" si="17"/>
        <v>-2.2898349882893854E-15</v>
      </c>
      <c r="B62">
        <f t="shared" si="18"/>
        <v>-5.000000000000016</v>
      </c>
      <c r="C62" s="4">
        <f t="shared" si="15"/>
        <v>2.9999999999999978</v>
      </c>
      <c r="E62" s="6">
        <f t="shared" si="16"/>
        <v>0.49999999999999889</v>
      </c>
      <c r="F62" s="6">
        <f t="shared" si="19"/>
        <v>1.1276264110211816</v>
      </c>
    </row>
    <row r="63" spans="1:6">
      <c r="A63" s="4">
        <f t="shared" si="17"/>
        <v>4.9999999999997713E-2</v>
      </c>
      <c r="B63">
        <f t="shared" si="18"/>
        <v>-4.6387174316427799</v>
      </c>
      <c r="C63" s="4">
        <f t="shared" si="15"/>
        <v>3.0499999999999976</v>
      </c>
      <c r="E63" s="6">
        <f t="shared" si="16"/>
        <v>0.52635446878679137</v>
      </c>
      <c r="F63" s="6">
        <f t="shared" si="19"/>
        <v>1.1384986248377127</v>
      </c>
    </row>
    <row r="64" spans="1:6">
      <c r="A64" s="4">
        <f t="shared" si="17"/>
        <v>9.9999999999997716E-2</v>
      </c>
      <c r="B64">
        <f t="shared" si="18"/>
        <v>-4.3035398821253033</v>
      </c>
      <c r="C64" s="4">
        <f t="shared" si="15"/>
        <v>3.0999999999999979</v>
      </c>
      <c r="E64" s="6">
        <f t="shared" si="16"/>
        <v>0.55327953309113398</v>
      </c>
      <c r="F64" s="6">
        <f t="shared" si="19"/>
        <v>1.1491111153853755</v>
      </c>
    </row>
    <row r="65" spans="1:6">
      <c r="A65" s="4">
        <f t="shared" si="17"/>
        <v>0.14999999999999772</v>
      </c>
      <c r="B65">
        <f t="shared" si="18"/>
        <v>-3.9925810937968995</v>
      </c>
      <c r="C65" s="4">
        <f t="shared" si="15"/>
        <v>3.1499999999999977</v>
      </c>
      <c r="E65" s="6">
        <f t="shared" si="16"/>
        <v>0.58068328863614627</v>
      </c>
      <c r="F65" s="6">
        <f t="shared" si="19"/>
        <v>1.1594638826641699</v>
      </c>
    </row>
    <row r="66" spans="1:6">
      <c r="A66" s="4">
        <f t="shared" si="17"/>
        <v>0.19999999999999774</v>
      </c>
      <c r="B66">
        <f t="shared" si="18"/>
        <v>-3.7040911034086021</v>
      </c>
      <c r="C66" s="4">
        <f t="shared" si="15"/>
        <v>3.1999999999999975</v>
      </c>
      <c r="E66" s="6">
        <f t="shared" si="16"/>
        <v>0.60846127048647369</v>
      </c>
      <c r="F66" s="6">
        <f t="shared" si="19"/>
        <v>1.1695569266740957</v>
      </c>
    </row>
    <row r="67" spans="1:6">
      <c r="A67" s="4">
        <f t="shared" si="17"/>
        <v>0.24999999999999772</v>
      </c>
      <c r="B67">
        <f t="shared" si="18"/>
        <v>-3.4364463939548719</v>
      </c>
      <c r="C67" s="4">
        <f t="shared" ref="C67:C82" si="20">x_hill+3</f>
        <v>3.2499999999999978</v>
      </c>
      <c r="E67" s="6">
        <f t="shared" ref="E67:E82" si="21">Z*A/(1-Z) - B*Z/(1-Z)^2 + A</f>
        <v>0.6364966136082586</v>
      </c>
      <c r="F67" s="6">
        <f t="shared" si="19"/>
        <v>1.179390247415153</v>
      </c>
    </row>
    <row r="68" spans="1:6">
      <c r="A68" s="4">
        <f t="shared" ref="A68:A83" si="22">A67+0.05</f>
        <v>0.29999999999999771</v>
      </c>
      <c r="B68">
        <f t="shared" ref="B68:B83" si="23" xml:space="preserve"> -EXP(-Y*(x_hill+s))</f>
        <v>-3.1881407581088776</v>
      </c>
      <c r="C68" s="4">
        <f t="shared" si="20"/>
        <v>3.2999999999999976</v>
      </c>
      <c r="E68" s="6">
        <f t="shared" si="21"/>
        <v>0.66466049198829813</v>
      </c>
      <c r="F68" s="6">
        <f t="shared" si="19"/>
        <v>1.1889638448873416</v>
      </c>
    </row>
    <row r="69" spans="1:6">
      <c r="A69" s="4">
        <f t="shared" si="22"/>
        <v>0.3499999999999977</v>
      </c>
      <c r="B69">
        <f t="shared" si="23"/>
        <v>-2.9577768218340861</v>
      </c>
      <c r="C69" s="4">
        <f t="shared" si="20"/>
        <v>3.3499999999999979</v>
      </c>
      <c r="E69" s="6">
        <f t="shared" si="21"/>
        <v>0.69281286373305351</v>
      </c>
      <c r="F69" s="6">
        <f t="shared" si="19"/>
        <v>1.1982777190906622</v>
      </c>
    </row>
    <row r="70" spans="1:6">
      <c r="A70" s="4">
        <f t="shared" si="22"/>
        <v>0.39999999999999769</v>
      </c>
      <c r="B70">
        <f t="shared" si="23"/>
        <v>-2.7440581804701418</v>
      </c>
      <c r="C70" s="4">
        <f t="shared" si="20"/>
        <v>3.3999999999999977</v>
      </c>
      <c r="E70" s="6">
        <f t="shared" si="21"/>
        <v>0.72080354259682</v>
      </c>
      <c r="F70" s="6">
        <f t="shared" ref="F70:F85" si="24">X_projectile*TAN(Angle/180*PI()) - G*(X_projectile/Velocity/COS(Angle/180*PI()))^2/2</f>
        <v>1.2073318700251141</v>
      </c>
    </row>
    <row r="71" spans="1:6">
      <c r="A71" s="4">
        <f t="shared" si="22"/>
        <v>0.44999999999999768</v>
      </c>
      <c r="B71">
        <f t="shared" si="23"/>
        <v>-2.5457821030377543</v>
      </c>
      <c r="C71" s="4">
        <f t="shared" si="20"/>
        <v>3.4499999999999975</v>
      </c>
      <c r="E71" s="6">
        <f t="shared" si="21"/>
        <v>0.74847360723125078</v>
      </c>
      <c r="F71" s="6">
        <f t="shared" si="24"/>
        <v>1.2161262976906975</v>
      </c>
    </row>
    <row r="72" spans="1:6">
      <c r="A72" s="4">
        <f t="shared" si="22"/>
        <v>0.49999999999999767</v>
      </c>
      <c r="B72">
        <f t="shared" si="23"/>
        <v>-2.3618327637050816</v>
      </c>
      <c r="C72" s="4">
        <f t="shared" si="20"/>
        <v>3.4999999999999978</v>
      </c>
      <c r="E72" s="6">
        <f t="shared" si="21"/>
        <v>0.77565714822412257</v>
      </c>
      <c r="F72" s="6">
        <f t="shared" si="24"/>
        <v>1.2246610020874127</v>
      </c>
    </row>
    <row r="73" spans="1:6">
      <c r="A73" s="4">
        <f t="shared" si="22"/>
        <v>0.54999999999999771</v>
      </c>
      <c r="B73">
        <f t="shared" si="23"/>
        <v>-2.1911749623247538</v>
      </c>
      <c r="C73" s="4">
        <f t="shared" si="20"/>
        <v>3.5499999999999976</v>
      </c>
      <c r="E73" s="6">
        <f t="shared" si="21"/>
        <v>0.8021833399931495</v>
      </c>
      <c r="F73" s="6">
        <f t="shared" si="24"/>
        <v>1.2329359832152589</v>
      </c>
    </row>
    <row r="74" spans="1:6">
      <c r="A74" s="4">
        <f t="shared" si="22"/>
        <v>0.59999999999999776</v>
      </c>
      <c r="B74">
        <f t="shared" si="23"/>
        <v>-2.0328482987030023</v>
      </c>
      <c r="C74" s="4">
        <f t="shared" si="20"/>
        <v>3.5999999999999979</v>
      </c>
      <c r="E74" s="6">
        <f t="shared" si="21"/>
        <v>0.82787881029339561</v>
      </c>
      <c r="F74" s="6">
        <f t="shared" si="24"/>
        <v>1.2409512410742367</v>
      </c>
    </row>
    <row r="75" spans="1:6">
      <c r="A75" s="4">
        <f t="shared" si="22"/>
        <v>0.6499999999999978</v>
      </c>
      <c r="B75">
        <f t="shared" si="23"/>
        <v>-1.8859617678157909</v>
      </c>
      <c r="C75" s="4">
        <f t="shared" si="20"/>
        <v>3.6499999999999977</v>
      </c>
      <c r="E75" s="6">
        <f t="shared" si="21"/>
        <v>0.85257026513729761</v>
      </c>
      <c r="F75" s="6">
        <f t="shared" si="24"/>
        <v>1.2487067756643464</v>
      </c>
    </row>
    <row r="76" spans="1:6">
      <c r="A76" s="4">
        <f t="shared" si="22"/>
        <v>0.69999999999999785</v>
      </c>
      <c r="B76">
        <f t="shared" si="23"/>
        <v>-1.7496887455557824</v>
      </c>
      <c r="C76" s="4">
        <f t="shared" si="20"/>
        <v>3.699999999999998</v>
      </c>
      <c r="E76" s="6">
        <f t="shared" si="21"/>
        <v>0.87608731212592494</v>
      </c>
      <c r="F76" s="6">
        <f t="shared" si="24"/>
        <v>1.2562025869855877</v>
      </c>
    </row>
    <row r="77" spans="1:6">
      <c r="A77" s="4">
        <f t="shared" si="22"/>
        <v>0.74999999999999789</v>
      </c>
      <c r="B77">
        <f t="shared" si="23"/>
        <v>-1.6232623367917538</v>
      </c>
      <c r="C77" s="4">
        <f t="shared" si="20"/>
        <v>3.7499999999999978</v>
      </c>
      <c r="E77" s="6">
        <f t="shared" si="21"/>
        <v>0.89826541147655026</v>
      </c>
      <c r="F77" s="6">
        <f t="shared" si="24"/>
        <v>1.26343867503796</v>
      </c>
    </row>
    <row r="78" spans="1:6">
      <c r="A78" s="4">
        <f t="shared" si="22"/>
        <v>0.79999999999999793</v>
      </c>
      <c r="B78">
        <f t="shared" si="23"/>
        <v>-1.5059710595610152</v>
      </c>
      <c r="C78" s="4">
        <f t="shared" si="20"/>
        <v>3.799999999999998</v>
      </c>
      <c r="E78" s="6">
        <f t="shared" si="21"/>
        <v>0.91894887238706113</v>
      </c>
      <c r="F78" s="6">
        <f t="shared" si="24"/>
        <v>1.2704150398214642</v>
      </c>
    </row>
    <row r="79" spans="1:6">
      <c r="A79" s="4">
        <f t="shared" si="22"/>
        <v>0.84999999999999798</v>
      </c>
      <c r="B79">
        <f t="shared" si="23"/>
        <v>-1.3971548411070409</v>
      </c>
      <c r="C79" s="4">
        <f t="shared" si="20"/>
        <v>3.8499999999999979</v>
      </c>
      <c r="E79" s="6">
        <f t="shared" si="21"/>
        <v>0.93799380376048047</v>
      </c>
      <c r="F79" s="6">
        <f t="shared" si="24"/>
        <v>1.2771316813360998</v>
      </c>
    </row>
    <row r="80" spans="1:6">
      <c r="A80" s="4">
        <f t="shared" si="22"/>
        <v>0.89999999999999802</v>
      </c>
      <c r="B80">
        <f t="shared" si="23"/>
        <v>-1.2962013032294615</v>
      </c>
      <c r="C80" s="4">
        <f t="shared" si="20"/>
        <v>3.8999999999999981</v>
      </c>
      <c r="E80" s="6">
        <f t="shared" si="21"/>
        <v>0.95527092356969856</v>
      </c>
      <c r="F80" s="6">
        <f t="shared" si="24"/>
        <v>1.283588599581867</v>
      </c>
    </row>
    <row r="81" spans="1:6">
      <c r="A81" s="4">
        <f t="shared" si="22"/>
        <v>0.94999999999999807</v>
      </c>
      <c r="B81">
        <f t="shared" si="23"/>
        <v>-1.2025423160417141</v>
      </c>
      <c r="C81" s="4">
        <f t="shared" si="20"/>
        <v>3.949999999999998</v>
      </c>
      <c r="E81" s="6">
        <f t="shared" si="21"/>
        <v>0.9706681309198455</v>
      </c>
      <c r="F81" s="6">
        <f t="shared" si="24"/>
        <v>1.2897857945587656</v>
      </c>
    </row>
    <row r="82" spans="1:6">
      <c r="A82" s="4">
        <f t="shared" si="22"/>
        <v>0.99999999999999811</v>
      </c>
      <c r="B82">
        <f t="shared" si="23"/>
        <v>-1.1156508007421524</v>
      </c>
      <c r="C82" s="4">
        <f t="shared" si="20"/>
        <v>3.9999999999999982</v>
      </c>
      <c r="E82" s="6">
        <f t="shared" si="21"/>
        <v>0.98409274953065062</v>
      </c>
      <c r="F82" s="6">
        <f t="shared" si="24"/>
        <v>1.2957232662667961</v>
      </c>
    </row>
    <row r="83" spans="1:6">
      <c r="A83" s="4">
        <f t="shared" si="22"/>
        <v>1.049999999999998</v>
      </c>
      <c r="B83">
        <f t="shared" si="23"/>
        <v>-1.0350377634057661</v>
      </c>
      <c r="C83" s="4">
        <f t="shared" ref="C83:C98" si="25">x_hill+3</f>
        <v>4.049999999999998</v>
      </c>
      <c r="E83" s="6">
        <f t="shared" ref="E83:E98" si="26">Z*A/(1-Z) - B*Z/(1-Z)^2 + A</f>
        <v>0.99547336094276817</v>
      </c>
      <c r="F83" s="6">
        <f t="shared" si="24"/>
        <v>1.3014010147059578</v>
      </c>
    </row>
    <row r="84" spans="1:6">
      <c r="A84" s="4">
        <f t="shared" ref="A84:A99" si="27">A83+0.05</f>
        <v>1.0999999999999981</v>
      </c>
      <c r="B84">
        <f t="shared" ref="B84:B99" si="28" xml:space="preserve"> -EXP(-Y*(x_hill+s))</f>
        <v>-0.96024954310377331</v>
      </c>
      <c r="C84" s="4">
        <f t="shared" si="25"/>
        <v>4.0999999999999979</v>
      </c>
      <c r="E84" s="6">
        <f t="shared" si="26"/>
        <v>1.0047611599122372</v>
      </c>
      <c r="F84" s="6">
        <f t="shared" si="24"/>
        <v>1.3068190398762511</v>
      </c>
    </row>
    <row r="85" spans="1:6">
      <c r="A85" s="4">
        <f t="shared" si="27"/>
        <v>1.1499999999999981</v>
      </c>
      <c r="B85">
        <f t="shared" si="28"/>
        <v>-0.89086525886449464</v>
      </c>
      <c r="C85" s="4">
        <f t="shared" si="25"/>
        <v>4.1499999999999986</v>
      </c>
      <c r="E85" s="6">
        <f t="shared" si="26"/>
        <v>1.0119307824973798</v>
      </c>
      <c r="F85" s="6">
        <f t="shared" si="24"/>
        <v>1.3119773417776757</v>
      </c>
    </row>
    <row r="86" spans="1:6">
      <c r="A86" s="4">
        <f t="shared" si="27"/>
        <v>1.1999999999999982</v>
      </c>
      <c r="B86">
        <f t="shared" si="28"/>
        <v>-0.82649444110793502</v>
      </c>
      <c r="C86" s="4">
        <f t="shared" si="25"/>
        <v>4.1999999999999984</v>
      </c>
      <c r="E86" s="6">
        <f t="shared" si="26"/>
        <v>1.0169805782473922</v>
      </c>
      <c r="F86" s="6">
        <f t="shared" ref="F86:F101" si="29">X_projectile*TAN(Angle/180*PI()) - G*(X_projectile/Velocity/COS(Angle/180*PI()))^2/2</f>
        <v>1.316875920410232</v>
      </c>
    </row>
    <row r="87" spans="1:6">
      <c r="A87" s="4">
        <f t="shared" si="27"/>
        <v>1.2499999999999982</v>
      </c>
      <c r="B87">
        <f t="shared" si="28"/>
        <v>-0.76677483422464432</v>
      </c>
      <c r="C87" s="4">
        <f t="shared" si="25"/>
        <v>4.2499999999999982</v>
      </c>
      <c r="E87" s="6">
        <f t="shared" si="26"/>
        <v>1.0199323204188042</v>
      </c>
      <c r="F87" s="6">
        <f t="shared" si="29"/>
        <v>1.3215147757739203</v>
      </c>
    </row>
    <row r="88" spans="1:6">
      <c r="A88" s="4">
        <f t="shared" si="27"/>
        <v>1.2999999999999983</v>
      </c>
      <c r="B88">
        <f t="shared" si="28"/>
        <v>-0.71137035793256975</v>
      </c>
      <c r="C88" s="4">
        <f t="shared" si="25"/>
        <v>4.299999999999998</v>
      </c>
      <c r="E88" s="6">
        <f t="shared" si="26"/>
        <v>1.0208303708894881</v>
      </c>
      <c r="F88" s="6">
        <f t="shared" si="29"/>
        <v>1.3258939078687395</v>
      </c>
    </row>
    <row r="89" spans="1:6">
      <c r="A89" s="4">
        <f t="shared" si="27"/>
        <v>1.3499999999999983</v>
      </c>
      <c r="B89">
        <f t="shared" si="28"/>
        <v>-0.6599692159391527</v>
      </c>
      <c r="C89" s="4">
        <f t="shared" si="25"/>
        <v>4.3499999999999979</v>
      </c>
      <c r="E89" s="6">
        <f t="shared" si="26"/>
        <v>1.0197403380120726</v>
      </c>
      <c r="F89" s="6">
        <f t="shared" si="29"/>
        <v>1.3300133166946901</v>
      </c>
    </row>
    <row r="90" spans="1:6">
      <c r="A90" s="4">
        <f t="shared" si="27"/>
        <v>1.3999999999999984</v>
      </c>
      <c r="B90">
        <f t="shared" si="28"/>
        <v>-0.6122821412649111</v>
      </c>
      <c r="C90" s="4">
        <f t="shared" si="25"/>
        <v>4.3999999999999986</v>
      </c>
      <c r="E90" s="6">
        <f t="shared" si="26"/>
        <v>1.0167472847600558</v>
      </c>
      <c r="F90" s="6">
        <f t="shared" si="29"/>
        <v>1.3338730022517729</v>
      </c>
    </row>
    <row r="91" spans="1:6">
      <c r="A91" s="4">
        <f t="shared" si="27"/>
        <v>1.4499999999999984</v>
      </c>
      <c r="B91">
        <f t="shared" si="28"/>
        <v>-0.56804076835382011</v>
      </c>
      <c r="C91" s="4">
        <f t="shared" si="25"/>
        <v>4.4499999999999984</v>
      </c>
      <c r="E91" s="6">
        <f t="shared" si="26"/>
        <v>1.0119535600976377</v>
      </c>
      <c r="F91" s="6">
        <f t="shared" si="29"/>
        <v>1.3374729645399865</v>
      </c>
    </row>
    <row r="92" spans="1:6">
      <c r="A92" s="4">
        <f t="shared" si="27"/>
        <v>1.4999999999999984</v>
      </c>
      <c r="B92">
        <f t="shared" si="28"/>
        <v>-0.52699612280932295</v>
      </c>
      <c r="C92" s="4">
        <f t="shared" si="25"/>
        <v>4.4999999999999982</v>
      </c>
      <c r="E92" s="6">
        <f t="shared" si="26"/>
        <v>1.0054763377746008</v>
      </c>
      <c r="F92" s="6">
        <f t="shared" si="29"/>
        <v>1.3408132035593319</v>
      </c>
    </row>
    <row r="93" spans="1:6">
      <c r="A93" s="4">
        <f t="shared" si="27"/>
        <v>1.5499999999999985</v>
      </c>
      <c r="B93">
        <f t="shared" si="28"/>
        <v>-0.48891722025675144</v>
      </c>
      <c r="C93" s="4">
        <f t="shared" si="25"/>
        <v>4.5499999999999989</v>
      </c>
      <c r="E93" s="6">
        <f t="shared" si="26"/>
        <v>0.99744495328574689</v>
      </c>
      <c r="F93" s="6">
        <f t="shared" si="29"/>
        <v>1.3438937193098095</v>
      </c>
    </row>
    <row r="94" spans="1:6">
      <c r="A94" s="4">
        <f t="shared" si="27"/>
        <v>1.5999999999999985</v>
      </c>
      <c r="B94">
        <f t="shared" si="28"/>
        <v>-0.4535897664470635</v>
      </c>
      <c r="C94" s="4">
        <f t="shared" si="25"/>
        <v>4.5999999999999988</v>
      </c>
      <c r="E94" s="6">
        <f t="shared" si="26"/>
        <v>0.98799813147706739</v>
      </c>
      <c r="F94" s="6">
        <f t="shared" si="29"/>
        <v>1.3467145117914179</v>
      </c>
    </row>
    <row r="95" spans="1:6">
      <c r="A95" s="4">
        <f t="shared" si="27"/>
        <v>1.6499999999999986</v>
      </c>
      <c r="B95">
        <f t="shared" si="28"/>
        <v>-0.42081495128655277</v>
      </c>
      <c r="C95" s="4">
        <f t="shared" si="25"/>
        <v>4.6499999999999986</v>
      </c>
      <c r="E95" s="6">
        <f t="shared" si="26"/>
        <v>0.97728119450320516</v>
      </c>
      <c r="F95" s="6">
        <f t="shared" si="29"/>
        <v>1.3492755810041577</v>
      </c>
    </row>
    <row r="96" spans="1:6">
      <c r="A96" s="4">
        <f t="shared" si="27"/>
        <v>1.6999999999999986</v>
      </c>
      <c r="B96">
        <f t="shared" si="28"/>
        <v>-0.39040833000576658</v>
      </c>
      <c r="C96" s="4">
        <f t="shared" si="25"/>
        <v>4.6999999999999984</v>
      </c>
      <c r="E96" s="6">
        <f t="shared" si="26"/>
        <v>0.96544333310346753</v>
      </c>
      <c r="F96" s="6">
        <f t="shared" si="29"/>
        <v>1.3515769269480291</v>
      </c>
    </row>
    <row r="97" spans="1:6">
      <c r="A97" s="4">
        <f t="shared" si="27"/>
        <v>1.7499999999999987</v>
      </c>
      <c r="B97">
        <f t="shared" si="28"/>
        <v>-0.36219878517125803</v>
      </c>
      <c r="C97" s="4">
        <f t="shared" si="25"/>
        <v>4.7499999999999982</v>
      </c>
      <c r="E97" s="6">
        <f t="shared" si="26"/>
        <v>0.95263501423866237</v>
      </c>
      <c r="F97" s="6">
        <f t="shared" si="29"/>
        <v>1.3536185496230322</v>
      </c>
    </row>
    <row r="98" spans="1:6">
      <c r="A98" s="4">
        <f t="shared" si="27"/>
        <v>1.7999999999999987</v>
      </c>
      <c r="B98">
        <f t="shared" si="28"/>
        <v>-0.33602756369874948</v>
      </c>
      <c r="C98" s="4">
        <f t="shared" si="25"/>
        <v>4.7999999999999989</v>
      </c>
      <c r="E98" s="6">
        <f t="shared" si="26"/>
        <v>0.93900558591656347</v>
      </c>
      <c r="F98" s="6">
        <f t="shared" si="29"/>
        <v>1.3554004490291667</v>
      </c>
    </row>
    <row r="99" spans="1:6">
      <c r="A99" s="4">
        <f t="shared" si="27"/>
        <v>1.8499999999999988</v>
      </c>
      <c r="B99">
        <f t="shared" si="28"/>
        <v>-0.31174738344836772</v>
      </c>
      <c r="C99" s="4">
        <f t="shared" ref="C99:C114" si="30">x_hill+3</f>
        <v>4.8499999999999988</v>
      </c>
      <c r="E99" s="6">
        <f t="shared" ref="E99:E114" si="31">Z*A/(1-Z) - B*Z/(1-Z)^2 + A</f>
        <v>0.92470112646887648</v>
      </c>
      <c r="F99" s="6">
        <f t="shared" si="29"/>
        <v>1.3569226251664328</v>
      </c>
    </row>
    <row r="100" spans="1:6">
      <c r="A100" s="4">
        <f t="shared" ref="A100:A115" si="32">A99+0.05</f>
        <v>1.8999999999999988</v>
      </c>
      <c r="B100">
        <f t="shared" ref="B100:B115" si="33" xml:space="preserve"> -EXP(-Y*(x_hill+s))</f>
        <v>-0.28922160437419286</v>
      </c>
      <c r="C100" s="4">
        <f t="shared" si="30"/>
        <v>4.8999999999999986</v>
      </c>
      <c r="E100" s="6">
        <f t="shared" si="31"/>
        <v>0.90986257152950045</v>
      </c>
      <c r="F100" s="6">
        <f t="shared" si="29"/>
        <v>1.358185078034831</v>
      </c>
    </row>
    <row r="101" spans="1:6">
      <c r="A101" s="4">
        <f t="shared" si="32"/>
        <v>1.9499999999999988</v>
      </c>
      <c r="B101">
        <f t="shared" si="33"/>
        <v>-0.26832345956365106</v>
      </c>
      <c r="C101" s="4">
        <f t="shared" si="30"/>
        <v>4.9499999999999993</v>
      </c>
      <c r="E101" s="6">
        <f t="shared" si="31"/>
        <v>0.89462413830607745</v>
      </c>
      <c r="F101" s="6">
        <f t="shared" si="29"/>
        <v>1.3591878076343598</v>
      </c>
    </row>
    <row r="102" spans="1:6">
      <c r="A102" s="4">
        <f t="shared" si="32"/>
        <v>1.9999999999999989</v>
      </c>
      <c r="B102">
        <f t="shared" si="33"/>
        <v>-0.24893534183932015</v>
      </c>
      <c r="C102" s="4">
        <f t="shared" si="30"/>
        <v>4.9999999999999991</v>
      </c>
      <c r="E102" s="6">
        <f t="shared" si="31"/>
        <v>0.87911205409478754</v>
      </c>
      <c r="F102" s="6">
        <f t="shared" ref="F102:F117" si="34">X_projectile*TAN(Angle/180*PI()) - G*(X_projectile/Velocity/COS(Angle/180*PI()))^2/2</f>
        <v>1.3599308139650208</v>
      </c>
    </row>
    <row r="103" spans="1:6">
      <c r="A103" s="4">
        <f t="shared" si="32"/>
        <v>2.0499999999999989</v>
      </c>
      <c r="B103">
        <f t="shared" si="33"/>
        <v>-0.23094814190840096</v>
      </c>
      <c r="C103" s="4">
        <f t="shared" si="30"/>
        <v>5.0499999999999989</v>
      </c>
      <c r="E103" s="6">
        <f t="shared" si="31"/>
        <v>0.86344358485553951</v>
      </c>
      <c r="F103" s="6">
        <f t="shared" si="34"/>
        <v>1.3604140970268128</v>
      </c>
    </row>
    <row r="104" spans="1:6">
      <c r="A104" s="4">
        <f t="shared" si="32"/>
        <v>2.0999999999999988</v>
      </c>
      <c r="B104">
        <f t="shared" si="33"/>
        <v>-0.21426063433520132</v>
      </c>
      <c r="C104" s="4">
        <f t="shared" si="30"/>
        <v>5.0999999999999988</v>
      </c>
      <c r="E104" s="6">
        <f t="shared" si="31"/>
        <v>0.84772635036144006</v>
      </c>
      <c r="F104" s="6">
        <f t="shared" si="34"/>
        <v>1.3606376568197369</v>
      </c>
    </row>
    <row r="105" spans="1:6">
      <c r="A105" s="4">
        <f t="shared" si="32"/>
        <v>2.1499999999999986</v>
      </c>
      <c r="B105">
        <f t="shared" si="33"/>
        <v>-0.19877890788110697</v>
      </c>
      <c r="C105" s="4">
        <f t="shared" si="30"/>
        <v>5.1499999999999986</v>
      </c>
      <c r="E105" s="6">
        <f t="shared" si="31"/>
        <v>0.83205790511918165</v>
      </c>
      <c r="F105" s="6">
        <f t="shared" si="34"/>
        <v>1.360601493343792</v>
      </c>
    </row>
    <row r="106" spans="1:6">
      <c r="A106" s="4">
        <f t="shared" si="32"/>
        <v>2.1999999999999984</v>
      </c>
      <c r="B106">
        <f t="shared" si="33"/>
        <v>-0.18441583700620048</v>
      </c>
      <c r="C106" s="4">
        <f t="shared" si="30"/>
        <v>5.1999999999999984</v>
      </c>
      <c r="E106" s="6">
        <f t="shared" si="31"/>
        <v>0.81652555893884327</v>
      </c>
      <c r="F106" s="6">
        <f t="shared" si="34"/>
        <v>1.3603056065989785</v>
      </c>
    </row>
    <row r="107" spans="1:6">
      <c r="A107" s="4">
        <f t="shared" si="32"/>
        <v>2.2499999999999982</v>
      </c>
      <c r="B107">
        <f t="shared" si="33"/>
        <v>-0.17109059155833065</v>
      </c>
      <c r="C107" s="4">
        <f t="shared" si="30"/>
        <v>5.2499999999999982</v>
      </c>
      <c r="E107" s="6">
        <f t="shared" si="31"/>
        <v>0.80120640760968709</v>
      </c>
      <c r="F107" s="6">
        <f t="shared" si="34"/>
        <v>1.359749996585297</v>
      </c>
    </row>
    <row r="108" spans="1:6">
      <c r="A108" s="4">
        <f t="shared" si="32"/>
        <v>2.299999999999998</v>
      </c>
      <c r="B108">
        <f t="shared" si="33"/>
        <v>-0.15872818189034021</v>
      </c>
      <c r="C108" s="4">
        <f t="shared" si="30"/>
        <v>5.299999999999998</v>
      </c>
      <c r="E108" s="6">
        <f t="shared" si="31"/>
        <v>0.78616754242454312</v>
      </c>
      <c r="F108" s="6">
        <f t="shared" si="34"/>
        <v>1.3589346633027473</v>
      </c>
    </row>
    <row r="109" spans="1:6">
      <c r="A109" s="4">
        <f t="shared" si="32"/>
        <v>2.3499999999999979</v>
      </c>
      <c r="B109">
        <f t="shared" si="33"/>
        <v>-0.14725903684553693</v>
      </c>
      <c r="C109" s="4">
        <f t="shared" si="30"/>
        <v>5.3499999999999979</v>
      </c>
      <c r="E109" s="6">
        <f t="shared" si="31"/>
        <v>0.77146640704561142</v>
      </c>
      <c r="F109" s="6">
        <f t="shared" si="34"/>
        <v>1.3578596067513282</v>
      </c>
    </row>
    <row r="110" spans="1:6">
      <c r="A110" s="4">
        <f t="shared" si="32"/>
        <v>2.3999999999999977</v>
      </c>
      <c r="B110">
        <f t="shared" si="33"/>
        <v>-0.13661861223646329</v>
      </c>
      <c r="C110" s="4">
        <f t="shared" si="30"/>
        <v>5.3999999999999977</v>
      </c>
      <c r="E110" s="6">
        <f t="shared" si="31"/>
        <v>0.75715127114734759</v>
      </c>
      <c r="F110" s="6">
        <f t="shared" si="34"/>
        <v>1.3565248269310415</v>
      </c>
    </row>
    <row r="111" spans="1:6">
      <c r="A111" s="4">
        <f t="shared" si="32"/>
        <v>2.4499999999999975</v>
      </c>
      <c r="B111">
        <f t="shared" si="33"/>
        <v>-0.12674702761362519</v>
      </c>
      <c r="C111" s="4">
        <f t="shared" si="30"/>
        <v>5.4499999999999975</v>
      </c>
      <c r="E111" s="6">
        <f t="shared" si="31"/>
        <v>0.7432617921307938</v>
      </c>
      <c r="F111" s="6">
        <f t="shared" si="34"/>
        <v>1.3549303238418859</v>
      </c>
    </row>
    <row r="112" spans="1:6">
      <c r="A112" s="4">
        <f t="shared" si="32"/>
        <v>2.4999999999999973</v>
      </c>
      <c r="B112">
        <f t="shared" si="33"/>
        <v>-0.11758872928004603</v>
      </c>
      <c r="C112" s="4">
        <f t="shared" si="30"/>
        <v>5.4999999999999973</v>
      </c>
      <c r="E112" s="6">
        <f t="shared" si="31"/>
        <v>0.7298296387143911</v>
      </c>
      <c r="F112" s="6">
        <f t="shared" si="34"/>
        <v>1.3530760974838616</v>
      </c>
    </row>
    <row r="113" spans="1:6">
      <c r="A113" s="4">
        <f t="shared" si="32"/>
        <v>2.5499999999999972</v>
      </c>
      <c r="B113">
        <f t="shared" si="33"/>
        <v>-0.10909217765521431</v>
      </c>
      <c r="C113" s="4">
        <f t="shared" si="30"/>
        <v>5.5499999999999972</v>
      </c>
      <c r="E113" s="6">
        <f t="shared" si="31"/>
        <v>0.71687915313036188</v>
      </c>
      <c r="F113" s="6">
        <f t="shared" si="34"/>
        <v>1.3509621478569687</v>
      </c>
    </row>
    <row r="114" spans="1:6">
      <c r="A114" s="4">
        <f t="shared" si="32"/>
        <v>2.599999999999997</v>
      </c>
      <c r="B114">
        <f t="shared" si="33"/>
        <v>-0.10120955722902242</v>
      </c>
      <c r="C114" s="4">
        <f t="shared" si="30"/>
        <v>5.599999999999997</v>
      </c>
      <c r="E114" s="6">
        <f t="shared" si="31"/>
        <v>0.70442803178774627</v>
      </c>
      <c r="F114" s="6">
        <f t="shared" si="34"/>
        <v>1.3485884749612085</v>
      </c>
    </row>
    <row r="115" spans="1:6">
      <c r="A115" s="4">
        <f t="shared" si="32"/>
        <v>2.6499999999999968</v>
      </c>
      <c r="B115">
        <f t="shared" si="33"/>
        <v>-9.3896507473422472E-2</v>
      </c>
      <c r="C115" s="4">
        <f t="shared" ref="C115:C130" si="35">x_hill+3</f>
        <v>5.6499999999999968</v>
      </c>
      <c r="E115" s="6">
        <f t="shared" ref="E115:E130" si="36">Z*A/(1-Z) - B*Z/(1-Z)^2 + A</f>
        <v>0.69248800743433014</v>
      </c>
      <c r="F115" s="6">
        <f t="shared" si="34"/>
        <v>1.3459550787965788</v>
      </c>
    </row>
    <row r="116" spans="1:6">
      <c r="A116" s="4">
        <f t="shared" ref="A116:A131" si="37">A115+0.05</f>
        <v>2.6999999999999966</v>
      </c>
      <c r="B116">
        <f t="shared" ref="B116:B131" si="38" xml:space="preserve"> -EXP(-Y*(x_hill+s))</f>
        <v>-8.7111873197468007E-2</v>
      </c>
      <c r="C116" s="4">
        <f t="shared" si="35"/>
        <v>5.6999999999999966</v>
      </c>
      <c r="E116" s="6">
        <f t="shared" si="36"/>
        <v>0.6810655189282746</v>
      </c>
      <c r="F116" s="6">
        <f t="shared" si="34"/>
        <v>1.3430619593630813</v>
      </c>
    </row>
    <row r="117" spans="1:6">
      <c r="A117" s="4">
        <f t="shared" si="37"/>
        <v>2.7499999999999964</v>
      </c>
      <c r="B117">
        <f t="shared" si="38"/>
        <v>-8.0817472940829818E-2</v>
      </c>
      <c r="C117" s="4">
        <f t="shared" si="35"/>
        <v>5.7499999999999964</v>
      </c>
      <c r="E117" s="6">
        <f t="shared" si="36"/>
        <v>0.67016235761942478</v>
      </c>
      <c r="F117" s="6">
        <f t="shared" si="34"/>
        <v>1.3399091166607147</v>
      </c>
    </row>
    <row r="118" spans="1:6">
      <c r="A118" s="4">
        <f t="shared" si="37"/>
        <v>2.7999999999999963</v>
      </c>
      <c r="B118">
        <f t="shared" si="38"/>
        <v>-7.4977884102388967E-2</v>
      </c>
      <c r="C118" s="4">
        <f t="shared" si="35"/>
        <v>5.7999999999999963</v>
      </c>
      <c r="E118" s="6">
        <f t="shared" si="36"/>
        <v>0.65977628197447935</v>
      </c>
      <c r="F118" s="6">
        <f t="shared" ref="F118:F133" si="39">X_projectile*TAN(Angle/180*PI()) - G*(X_projectile/Velocity/COS(Angle/180*PI()))^2/2</f>
        <v>1.3364965506894801</v>
      </c>
    </row>
    <row r="119" spans="1:6">
      <c r="A119" s="4">
        <f t="shared" si="37"/>
        <v>2.8499999999999961</v>
      </c>
      <c r="B119">
        <f t="shared" si="38"/>
        <v>-6.9560243594688528E-2</v>
      </c>
      <c r="C119" s="4">
        <f t="shared" si="35"/>
        <v>5.8499999999999961</v>
      </c>
      <c r="E119" s="6">
        <f t="shared" si="36"/>
        <v>0.64990159442058737</v>
      </c>
      <c r="F119" s="6">
        <f t="shared" si="39"/>
        <v>1.3328242614493766</v>
      </c>
    </row>
    <row r="120" spans="1:6">
      <c r="A120" s="4">
        <f t="shared" si="37"/>
        <v>2.8999999999999959</v>
      </c>
      <c r="B120">
        <f t="shared" si="38"/>
        <v>-6.4534062902399741E-2</v>
      </c>
      <c r="C120" s="4">
        <f t="shared" si="35"/>
        <v>5.8999999999999959</v>
      </c>
      <c r="E120" s="6">
        <f t="shared" si="36"/>
        <v>0.64052967641145209</v>
      </c>
      <c r="F120" s="6">
        <f t="shared" si="39"/>
        <v>1.3288922489404038</v>
      </c>
    </row>
    <row r="121" spans="1:6">
      <c r="A121" s="4">
        <f t="shared" si="37"/>
        <v>2.9499999999999957</v>
      </c>
      <c r="B121">
        <f t="shared" si="38"/>
        <v>-5.9871056504018492E-2</v>
      </c>
      <c r="C121" s="4">
        <f t="shared" si="35"/>
        <v>5.9499999999999957</v>
      </c>
      <c r="E121" s="6">
        <f t="shared" si="36"/>
        <v>0.63164947943865524</v>
      </c>
      <c r="F121" s="6">
        <f t="shared" si="39"/>
        <v>1.3247005131625642</v>
      </c>
    </row>
    <row r="122" spans="1:6">
      <c r="A122" s="4">
        <f t="shared" si="37"/>
        <v>2.9999999999999956</v>
      </c>
      <c r="B122">
        <f t="shared" si="38"/>
        <v>-5.5544982691211907E-2</v>
      </c>
      <c r="C122" s="4">
        <f t="shared" si="35"/>
        <v>5.9999999999999956</v>
      </c>
      <c r="E122" s="6">
        <f t="shared" si="36"/>
        <v>0.62324797113123831</v>
      </c>
      <c r="F122" s="6">
        <f t="shared" si="39"/>
        <v>1.3202490541158556</v>
      </c>
    </row>
    <row r="123" spans="1:6">
      <c r="A123" s="4">
        <f t="shared" si="37"/>
        <v>3.0499999999999954</v>
      </c>
      <c r="B123">
        <f t="shared" si="38"/>
        <v>-5.1531495890004074E-2</v>
      </c>
      <c r="C123" s="4">
        <f t="shared" si="35"/>
        <v>6.0499999999999954</v>
      </c>
      <c r="E123" s="6">
        <f t="shared" si="36"/>
        <v>0.61531053672988767</v>
      </c>
      <c r="F123" s="6">
        <f t="shared" si="39"/>
        <v>1.3155378718002786</v>
      </c>
    </row>
    <row r="124" spans="1:6">
      <c r="A124" s="4">
        <f t="shared" si="37"/>
        <v>3.0999999999999952</v>
      </c>
      <c r="B124">
        <f t="shared" si="38"/>
        <v>-4.7808009652717871E-2</v>
      </c>
      <c r="C124" s="4">
        <f t="shared" si="35"/>
        <v>6.0999999999999952</v>
      </c>
      <c r="E124" s="6">
        <f t="shared" si="36"/>
        <v>0.60782133711511344</v>
      </c>
      <c r="F124" s="6">
        <f t="shared" si="39"/>
        <v>1.3105669662158326</v>
      </c>
    </row>
    <row r="125" spans="1:6">
      <c r="A125" s="4">
        <f t="shared" si="37"/>
        <v>3.149999999999995</v>
      </c>
      <c r="B125">
        <f t="shared" si="38"/>
        <v>-4.4353569549641599E-2</v>
      </c>
      <c r="C125" s="4">
        <f t="shared" si="35"/>
        <v>6.149999999999995</v>
      </c>
      <c r="E125" s="6">
        <f t="shared" si="36"/>
        <v>0.60076362524115545</v>
      </c>
      <c r="F125" s="6">
        <f t="shared" si="39"/>
        <v>1.3053363373625186</v>
      </c>
    </row>
    <row r="126" spans="1:6">
      <c r="A126" s="4">
        <f t="shared" si="37"/>
        <v>3.1999999999999948</v>
      </c>
      <c r="B126">
        <f t="shared" si="38"/>
        <v>-4.1148735245100453E-2</v>
      </c>
      <c r="C126" s="4">
        <f t="shared" si="35"/>
        <v>6.1999999999999948</v>
      </c>
      <c r="E126" s="6">
        <f t="shared" si="36"/>
        <v>0.59412002330934666</v>
      </c>
      <c r="F126" s="6">
        <f t="shared" si="39"/>
        <v>1.2998459852403357</v>
      </c>
    </row>
    <row r="127" spans="1:6">
      <c r="A127" s="4">
        <f t="shared" si="37"/>
        <v>3.2499999999999947</v>
      </c>
      <c r="B127">
        <f t="shared" si="38"/>
        <v>-3.8175471094300098E-2</v>
      </c>
      <c r="C127" s="4">
        <f t="shared" si="35"/>
        <v>6.2499999999999947</v>
      </c>
      <c r="E127" s="6">
        <f t="shared" si="36"/>
        <v>0.58787276333595406</v>
      </c>
      <c r="F127" s="6">
        <f t="shared" si="39"/>
        <v>1.2940959098492852</v>
      </c>
    </row>
    <row r="128" spans="1:6">
      <c r="A128" s="4">
        <f t="shared" si="37"/>
        <v>3.2999999999999945</v>
      </c>
      <c r="B128">
        <f t="shared" si="38"/>
        <v>-3.5417044645260881E-2</v>
      </c>
      <c r="C128" s="4">
        <f t="shared" si="35"/>
        <v>6.2999999999999945</v>
      </c>
      <c r="E128" s="6">
        <f t="shared" si="36"/>
        <v>0.58200389395799146</v>
      </c>
      <c r="F128" s="6">
        <f t="shared" si="39"/>
        <v>1.2880861111893656</v>
      </c>
    </row>
    <row r="129" spans="1:6">
      <c r="A129" s="4">
        <f t="shared" si="37"/>
        <v>3.3499999999999943</v>
      </c>
      <c r="B129">
        <f t="shared" si="38"/>
        <v>-3.2857932474648348E-2</v>
      </c>
      <c r="C129" s="4">
        <f t="shared" si="35"/>
        <v>6.3499999999999943</v>
      </c>
      <c r="E129" s="6">
        <f t="shared" si="36"/>
        <v>0.57649545640163169</v>
      </c>
      <c r="F129" s="6">
        <f t="shared" si="39"/>
        <v>1.2818165892605773</v>
      </c>
    </row>
    <row r="130" spans="1:6">
      <c r="A130" s="4">
        <f t="shared" si="37"/>
        <v>3.3999999999999941</v>
      </c>
      <c r="B130">
        <f t="shared" si="38"/>
        <v>-3.0483732827578439E-2</v>
      </c>
      <c r="C130" s="4">
        <f t="shared" si="35"/>
        <v>6.3999999999999941</v>
      </c>
      <c r="E130" s="6">
        <f t="shared" si="36"/>
        <v>0.5713296325343391</v>
      </c>
      <c r="F130" s="6">
        <f t="shared" si="39"/>
        <v>1.2752873440629213</v>
      </c>
    </row>
    <row r="131" spans="1:6">
      <c r="A131" s="4">
        <f t="shared" si="37"/>
        <v>3.449999999999994</v>
      </c>
      <c r="B131">
        <f t="shared" si="38"/>
        <v>-2.8281084569765785E-2</v>
      </c>
      <c r="C131" s="4">
        <f t="shared" ref="C131:C146" si="40">x_hill+3</f>
        <v>6.449999999999994</v>
      </c>
      <c r="E131" s="6">
        <f t="shared" ref="E131:E146" si="41">Z*A/(1-Z) - B*Z/(1-Z)^2 + A</f>
        <v>0.5664888678534743</v>
      </c>
      <c r="F131" s="6">
        <f t="shared" si="39"/>
        <v>1.2684983755963954</v>
      </c>
    </row>
    <row r="132" spans="1:6">
      <c r="A132" s="4">
        <f t="shared" ref="A132:A147" si="42">A131+0.05</f>
        <v>3.4999999999999938</v>
      </c>
      <c r="B132">
        <f t="shared" ref="B132:B147" si="43" xml:space="preserve"> -EXP(-Y*(x_hill+s))</f>
        <v>-2.6237591995907156E-2</v>
      </c>
      <c r="C132" s="4">
        <f t="shared" si="40"/>
        <v>6.4999999999999938</v>
      </c>
      <c r="E132" s="6">
        <f t="shared" si="41"/>
        <v>0.56195597214782322</v>
      </c>
      <c r="F132" s="6">
        <f t="shared" si="39"/>
        <v>1.2614496838610023</v>
      </c>
    </row>
    <row r="133" spans="1:6">
      <c r="A133" s="4">
        <f t="shared" si="42"/>
        <v>3.5499999999999936</v>
      </c>
      <c r="B133">
        <f t="shared" si="43"/>
        <v>-2.4341755071149048E-2</v>
      </c>
      <c r="C133" s="4">
        <f t="shared" si="40"/>
        <v>6.5499999999999936</v>
      </c>
      <c r="E133" s="6">
        <f t="shared" si="41"/>
        <v>0.55771420041842423</v>
      </c>
      <c r="F133" s="6">
        <f t="shared" si="39"/>
        <v>1.2541412688567402</v>
      </c>
    </row>
    <row r="134" spans="1:6">
      <c r="A134" s="4">
        <f t="shared" si="42"/>
        <v>3.5999999999999934</v>
      </c>
      <c r="B134">
        <f t="shared" si="43"/>
        <v>-2.2582904713063557E-2</v>
      </c>
      <c r="C134" s="4">
        <f t="shared" si="40"/>
        <v>6.5999999999999934</v>
      </c>
      <c r="E134" s="6">
        <f t="shared" si="41"/>
        <v>0.55374731647289543</v>
      </c>
      <c r="F134" s="6">
        <f t="shared" ref="F134:F149" si="44">X_projectile*TAN(Angle/180*PI()) - G*(X_projectile/Velocity/COS(Angle/180*PI()))^2/2</f>
        <v>1.2465731305836099</v>
      </c>
    </row>
    <row r="135" spans="1:6">
      <c r="A135" s="4">
        <f t="shared" si="42"/>
        <v>3.6499999999999932</v>
      </c>
      <c r="B135">
        <f t="shared" si="43"/>
        <v>-2.0951142749923098E-2</v>
      </c>
      <c r="C135" s="4">
        <f t="shared" si="40"/>
        <v>6.6499999999999932</v>
      </c>
      <c r="E135" s="6">
        <f t="shared" si="41"/>
        <v>0.5500396414226002</v>
      </c>
      <c r="F135" s="6">
        <f t="shared" si="44"/>
        <v>1.238745269041611</v>
      </c>
    </row>
    <row r="136" spans="1:6">
      <c r="A136" s="4">
        <f t="shared" si="42"/>
        <v>3.6999999999999931</v>
      </c>
      <c r="B136">
        <f t="shared" si="43"/>
        <v>-1.9437286217380844E-2</v>
      </c>
      <c r="C136" s="4">
        <f t="shared" si="40"/>
        <v>6.6999999999999931</v>
      </c>
      <c r="E136" s="6">
        <f t="shared" si="41"/>
        <v>0.5465760891218806</v>
      </c>
      <c r="F136" s="6">
        <f t="shared" si="44"/>
        <v>1.2306576842307435</v>
      </c>
    </row>
    <row r="137" spans="1:6">
      <c r="A137" s="4">
        <f t="shared" si="42"/>
        <v>3.7499999999999929</v>
      </c>
      <c r="B137">
        <f t="shared" si="43"/>
        <v>-1.8032815680078831E-2</v>
      </c>
      <c r="C137" s="4">
        <f t="shared" si="40"/>
        <v>6.7499999999999929</v>
      </c>
      <c r="E137" s="6">
        <f t="shared" si="41"/>
        <v>0.54334219039896303</v>
      </c>
      <c r="F137" s="6">
        <f t="shared" si="44"/>
        <v>1.2223103761510079</v>
      </c>
    </row>
    <row r="138" spans="1:6">
      <c r="A138" s="4">
        <f t="shared" si="42"/>
        <v>3.7999999999999927</v>
      </c>
      <c r="B138">
        <f t="shared" si="43"/>
        <v>-1.6729827287356541E-2</v>
      </c>
      <c r="C138" s="4">
        <f t="shared" si="40"/>
        <v>6.7999999999999927</v>
      </c>
      <c r="E138" s="6">
        <f t="shared" si="41"/>
        <v>0.54032410774330852</v>
      </c>
      <c r="F138" s="6">
        <f t="shared" si="44"/>
        <v>1.2137033448024033</v>
      </c>
    </row>
    <row r="139" spans="1:6">
      <c r="A139" s="4">
        <f t="shared" si="42"/>
        <v>3.8499999999999925</v>
      </c>
      <c r="B139">
        <f t="shared" si="43"/>
        <v>-1.5520988293246725E-2</v>
      </c>
      <c r="C139" s="4">
        <f t="shared" si="40"/>
        <v>6.8499999999999925</v>
      </c>
      <c r="E139" s="6">
        <f t="shared" si="41"/>
        <v>0.53750864193724812</v>
      </c>
      <c r="F139" s="6">
        <f t="shared" si="44"/>
        <v>1.2048365901849309</v>
      </c>
    </row>
    <row r="140" spans="1:6">
      <c r="A140" s="4">
        <f t="shared" si="42"/>
        <v>3.8999999999999924</v>
      </c>
      <c r="B140">
        <f t="shared" si="43"/>
        <v>-1.439949579044137E-2</v>
      </c>
      <c r="C140" s="4">
        <f t="shared" si="40"/>
        <v>6.8999999999999924</v>
      </c>
      <c r="E140" s="6">
        <f t="shared" si="41"/>
        <v>0.53488323195283138</v>
      </c>
      <c r="F140" s="6">
        <f t="shared" si="44"/>
        <v>1.1957101122985896</v>
      </c>
    </row>
    <row r="141" spans="1:6">
      <c r="A141" s="4">
        <f t="shared" si="42"/>
        <v>3.9499999999999922</v>
      </c>
      <c r="B141">
        <f t="shared" si="43"/>
        <v>-1.3359038425997396E-2</v>
      </c>
      <c r="C141" s="4">
        <f t="shared" si="40"/>
        <v>6.9499999999999922</v>
      </c>
      <c r="E141" s="6">
        <f t="shared" si="41"/>
        <v>0.53243594927929105</v>
      </c>
      <c r="F141" s="6">
        <f t="shared" si="44"/>
        <v>1.1863239111433801</v>
      </c>
    </row>
    <row r="142" spans="1:6">
      <c r="A142" s="4">
        <f t="shared" si="42"/>
        <v>3.999999999999992</v>
      </c>
      <c r="B142">
        <f t="shared" si="43"/>
        <v>-1.2393760883331937E-2</v>
      </c>
      <c r="C142" s="4">
        <f t="shared" si="40"/>
        <v>6.999999999999992</v>
      </c>
      <c r="E142" s="6">
        <f t="shared" si="41"/>
        <v>0.53015548770308696</v>
      </c>
      <c r="F142" s="6">
        <f t="shared" si="44"/>
        <v>1.1766779867193007</v>
      </c>
    </row>
    <row r="143" spans="1:6">
      <c r="A143" s="4">
        <f t="shared" si="42"/>
        <v>4.0499999999999918</v>
      </c>
      <c r="B143">
        <f t="shared" si="43"/>
        <v>-1.1498230930624825E-2</v>
      </c>
      <c r="C143" s="4">
        <f t="shared" si="40"/>
        <v>7.0499999999999918</v>
      </c>
      <c r="E143" s="6">
        <f t="shared" si="41"/>
        <v>0.5280311494314166</v>
      </c>
      <c r="F143" s="6">
        <f t="shared" si="44"/>
        <v>1.166772339026354</v>
      </c>
    </row>
    <row r="144" spans="1:6">
      <c r="A144" s="4">
        <f t="shared" si="42"/>
        <v>4.0999999999999917</v>
      </c>
      <c r="B144">
        <f t="shared" si="43"/>
        <v>-1.0667408850188674E-2</v>
      </c>
      <c r="C144" s="4">
        <f t="shared" si="40"/>
        <v>7.0999999999999917</v>
      </c>
      <c r="E144" s="6">
        <f t="shared" si="41"/>
        <v>0.52605282833122957</v>
      </c>
      <c r="F144" s="6">
        <f t="shared" si="44"/>
        <v>1.1566069680645397</v>
      </c>
    </row>
    <row r="145" spans="1:6">
      <c r="A145" s="4">
        <f t="shared" si="42"/>
        <v>4.1499999999999915</v>
      </c>
      <c r="B145">
        <f t="shared" si="43"/>
        <v>-9.8966190767660993E-3</v>
      </c>
      <c r="C145" s="4">
        <f t="shared" si="40"/>
        <v>7.1499999999999915</v>
      </c>
      <c r="E145" s="6">
        <f t="shared" si="41"/>
        <v>0.52421099094879664</v>
      </c>
      <c r="F145" s="6">
        <f t="shared" si="44"/>
        <v>1.1461818738338558</v>
      </c>
    </row>
    <row r="146" spans="1:6">
      <c r="A146" s="4">
        <f t="shared" si="42"/>
        <v>4.1999999999999913</v>
      </c>
      <c r="B146">
        <f t="shared" si="43"/>
        <v>-9.1815238851446507E-3</v>
      </c>
      <c r="C146" s="4">
        <f t="shared" si="40"/>
        <v>7.1999999999999913</v>
      </c>
      <c r="E146" s="6">
        <f t="shared" si="41"/>
        <v>0.52249665587919492</v>
      </c>
      <c r="F146" s="6">
        <f t="shared" si="44"/>
        <v>1.1354970563343043</v>
      </c>
    </row>
    <row r="147" spans="1:6">
      <c r="A147" s="4">
        <f t="shared" si="42"/>
        <v>4.2499999999999911</v>
      </c>
      <c r="B147">
        <f t="shared" si="43"/>
        <v>-8.5180989790129853E-3</v>
      </c>
      <c r="C147" s="4">
        <f t="shared" ref="C147:C162" si="45">x_hill+3</f>
        <v>7.2499999999999911</v>
      </c>
      <c r="E147" s="6">
        <f t="shared" ref="E147:E162" si="46">Z*A/(1-Z) - B*Z/(1-Z)^2 + A</f>
        <v>0.52090137196998831</v>
      </c>
      <c r="F147" s="6">
        <f t="shared" si="44"/>
        <v>1.1245525155658833</v>
      </c>
    </row>
    <row r="148" spans="1:6">
      <c r="A148" s="4">
        <f t="shared" ref="A148:A163" si="47">A147+0.05</f>
        <v>4.2999999999999909</v>
      </c>
      <c r="B148">
        <f t="shared" ref="B148:B163" si="48" xml:space="preserve"> -EXP(-Y*(x_hill+s))</f>
        <v>-7.9026108436811918E-3</v>
      </c>
      <c r="C148" s="4">
        <f t="shared" si="45"/>
        <v>7.2999999999999909</v>
      </c>
      <c r="E148" s="6">
        <f t="shared" si="46"/>
        <v>0.51941719576816148</v>
      </c>
      <c r="F148" s="6">
        <f t="shared" si="44"/>
        <v>1.1133482515285946</v>
      </c>
    </row>
    <row r="149" spans="1:6">
      <c r="A149" s="4">
        <f t="shared" si="47"/>
        <v>4.3499999999999908</v>
      </c>
      <c r="B149">
        <f t="shared" si="48"/>
        <v>-7.3315957352146147E-3</v>
      </c>
      <c r="C149" s="4">
        <f t="shared" si="45"/>
        <v>7.3499999999999908</v>
      </c>
      <c r="E149" s="6">
        <f t="shared" si="46"/>
        <v>0.51803666855319275</v>
      </c>
      <c r="F149" s="6">
        <f t="shared" si="44"/>
        <v>1.1018842642224365</v>
      </c>
    </row>
    <row r="150" spans="1:6">
      <c r="A150" s="4">
        <f t="shared" si="47"/>
        <v>4.3999999999999906</v>
      </c>
      <c r="B150">
        <f t="shared" si="48"/>
        <v>-6.8018401877395608E-3</v>
      </c>
      <c r="C150" s="4">
        <f t="shared" si="45"/>
        <v>7.3999999999999906</v>
      </c>
      <c r="E150" s="6">
        <f t="shared" si="46"/>
        <v>0.51675279324124779</v>
      </c>
      <c r="F150" s="6">
        <f t="shared" ref="F150:F165" si="49">X_projectile*TAN(Angle/180*PI()) - G*(X_projectile/Velocity/COS(Angle/180*PI()))^2/2</f>
        <v>1.0901605536474119</v>
      </c>
    </row>
    <row r="151" spans="1:6">
      <c r="A151" s="4">
        <f t="shared" si="47"/>
        <v>4.4499999999999904</v>
      </c>
      <c r="B151">
        <f t="shared" si="48"/>
        <v>-6.3103629292231636E-3</v>
      </c>
      <c r="C151" s="4">
        <f t="shared" si="45"/>
        <v>7.4499999999999904</v>
      </c>
      <c r="E151" s="6">
        <f t="shared" si="46"/>
        <v>0.51555901139504479</v>
      </c>
      <c r="F151" s="6">
        <f t="shared" si="49"/>
        <v>1.078177119803517</v>
      </c>
    </row>
    <row r="152" spans="1:6">
      <c r="A152" s="4">
        <f t="shared" si="47"/>
        <v>4.4999999999999902</v>
      </c>
      <c r="B152">
        <f t="shared" si="48"/>
        <v>-5.8543981039559561E-3</v>
      </c>
      <c r="C152" s="4">
        <f t="shared" si="45"/>
        <v>7.4999999999999902</v>
      </c>
      <c r="E152" s="6">
        <f t="shared" si="46"/>
        <v>0.51444918053022681</v>
      </c>
      <c r="F152" s="6">
        <f t="shared" si="49"/>
        <v>1.0659339626907536</v>
      </c>
    </row>
    <row r="153" spans="1:6">
      <c r="A153" s="4">
        <f t="shared" si="47"/>
        <v>4.5499999999999901</v>
      </c>
      <c r="B153">
        <f t="shared" si="48"/>
        <v>-5.4313797073193672E-3</v>
      </c>
      <c r="C153" s="4">
        <f t="shared" si="45"/>
        <v>7.5499999999999901</v>
      </c>
      <c r="E153" s="6">
        <f t="shared" si="46"/>
        <v>0.51341755187137939</v>
      </c>
      <c r="F153" s="6">
        <f t="shared" si="49"/>
        <v>1.0534310823091215</v>
      </c>
    </row>
    <row r="154" spans="1:6">
      <c r="A154" s="4">
        <f t="shared" si="47"/>
        <v>4.5999999999999899</v>
      </c>
      <c r="B154">
        <f t="shared" si="48"/>
        <v>-5.038927145242629E-3</v>
      </c>
      <c r="C154" s="4">
        <f t="shared" si="45"/>
        <v>7.5999999999999899</v>
      </c>
      <c r="E154" s="6">
        <f t="shared" si="46"/>
        <v>0.51245874867846453</v>
      </c>
      <c r="F154" s="6">
        <f t="shared" si="49"/>
        <v>1.0406684786586222</v>
      </c>
    </row>
    <row r="155" spans="1:6">
      <c r="A155" s="4">
        <f t="shared" si="47"/>
        <v>4.6499999999999897</v>
      </c>
      <c r="B155">
        <f t="shared" si="48"/>
        <v>-4.6748318370829819E-3</v>
      </c>
      <c r="C155" s="4">
        <f t="shared" si="45"/>
        <v>7.6499999999999897</v>
      </c>
      <c r="E155" s="6">
        <f t="shared" si="46"/>
        <v>0.51156774523680826</v>
      </c>
      <c r="F155" s="6">
        <f t="shared" si="49"/>
        <v>1.0276461517392543</v>
      </c>
    </row>
    <row r="156" spans="1:6">
      <c r="A156" s="4">
        <f t="shared" si="47"/>
        <v>4.6999999999999895</v>
      </c>
      <c r="B156">
        <f t="shared" si="48"/>
        <v>-4.3370447865350784E-3</v>
      </c>
      <c r="C156" s="4">
        <f t="shared" si="45"/>
        <v>7.6999999999999895</v>
      </c>
      <c r="E156" s="6">
        <f t="shared" si="46"/>
        <v>0.51073984658030136</v>
      </c>
      <c r="F156" s="6">
        <f t="shared" si="49"/>
        <v>1.014364101551017</v>
      </c>
    </row>
    <row r="157" spans="1:6">
      <c r="A157" s="4">
        <f t="shared" si="47"/>
        <v>4.7499999999999893</v>
      </c>
      <c r="B157">
        <f t="shared" si="48"/>
        <v>-4.0236650506231273E-3</v>
      </c>
      <c r="C157" s="4">
        <f t="shared" si="45"/>
        <v>7.7499999999999893</v>
      </c>
      <c r="E157" s="6">
        <f t="shared" si="46"/>
        <v>0.50997066899764476</v>
      </c>
      <c r="F157" s="6">
        <f t="shared" si="49"/>
        <v>1.0008223280939124</v>
      </c>
    </row>
    <row r="158" spans="1:6">
      <c r="A158" s="4">
        <f t="shared" si="47"/>
        <v>4.7999999999999892</v>
      </c>
      <c r="B158">
        <f t="shared" si="48"/>
        <v>-3.7329290418834562E-3</v>
      </c>
      <c r="C158" s="4">
        <f t="shared" si="45"/>
        <v>7.7999999999999892</v>
      </c>
      <c r="E158" s="6">
        <f t="shared" si="46"/>
        <v>0.50925612135482901</v>
      </c>
      <c r="F158" s="6">
        <f t="shared" si="49"/>
        <v>0.98702083136793783</v>
      </c>
    </row>
    <row r="159" spans="1:6">
      <c r="A159" s="4">
        <f t="shared" si="47"/>
        <v>4.849999999999989</v>
      </c>
      <c r="B159">
        <f t="shared" si="48"/>
        <v>-3.4632006035340648E-3</v>
      </c>
      <c r="C159" s="4">
        <f t="shared" si="45"/>
        <v>7.849999999999989</v>
      </c>
      <c r="E159" s="6">
        <f t="shared" si="46"/>
        <v>0.50859238725316613</v>
      </c>
      <c r="F159" s="6">
        <f t="shared" si="49"/>
        <v>0.97295961137309561</v>
      </c>
    </row>
    <row r="160" spans="1:6">
      <c r="A160" s="4">
        <f t="shared" si="47"/>
        <v>4.8999999999999888</v>
      </c>
      <c r="B160">
        <f t="shared" si="48"/>
        <v>-3.2129618017778415E-3</v>
      </c>
      <c r="C160" s="4">
        <f t="shared" si="45"/>
        <v>7.8999999999999888</v>
      </c>
      <c r="E160" s="6">
        <f t="shared" si="46"/>
        <v>0.50797590803071646</v>
      </c>
      <c r="F160" s="6">
        <f t="shared" si="49"/>
        <v>0.95863866810938569</v>
      </c>
    </row>
    <row r="161" spans="1:6">
      <c r="A161" s="4">
        <f t="shared" si="47"/>
        <v>4.9499999999999886</v>
      </c>
      <c r="B161">
        <f t="shared" si="48"/>
        <v>-2.980804383421843E-3</v>
      </c>
      <c r="C161" s="4">
        <f t="shared" si="45"/>
        <v>7.9499999999999886</v>
      </c>
      <c r="E161" s="6">
        <f t="shared" si="46"/>
        <v>0.50740336660555441</v>
      </c>
      <c r="F161" s="6">
        <f t="shared" si="49"/>
        <v>0.94405800157680586</v>
      </c>
    </row>
    <row r="162" spans="1:6">
      <c r="A162" s="4">
        <f t="shared" si="47"/>
        <v>4.9999999999999885</v>
      </c>
      <c r="B162">
        <f t="shared" si="48"/>
        <v>-2.7654218507392149E-3</v>
      </c>
      <c r="C162" s="4">
        <f t="shared" si="45"/>
        <v>7.9999999999999885</v>
      </c>
      <c r="E162" s="6">
        <f t="shared" si="46"/>
        <v>0.50687167215169149</v>
      </c>
      <c r="F162" s="6">
        <f t="shared" si="49"/>
        <v>0.92921761177535878</v>
      </c>
    </row>
    <row r="163" spans="1:6">
      <c r="A163" s="4">
        <f t="shared" si="47"/>
        <v>5.0499999999999883</v>
      </c>
      <c r="B163">
        <f t="shared" si="48"/>
        <v>-2.5656021089739602E-3</v>
      </c>
      <c r="C163" s="4">
        <f t="shared" ref="C163:C178" si="50">x_hill+3</f>
        <v>8.0499999999999883</v>
      </c>
      <c r="E163" s="6">
        <f t="shared" ref="E163:E178" si="51">Z*A/(1-Z) - B*Z/(1-Z)^2 + A</f>
        <v>0.50637794559237692</v>
      </c>
      <c r="F163" s="6">
        <f t="shared" si="49"/>
        <v>0.91411749870504266</v>
      </c>
    </row>
    <row r="164" spans="1:6">
      <c r="A164" s="4">
        <f t="shared" ref="A164:A179" si="52">A163+0.05</f>
        <v>5.0999999999999881</v>
      </c>
      <c r="B164">
        <f t="shared" ref="B164:B179" si="53" xml:space="preserve"> -EXP(-Y*(x_hill+s))</f>
        <v>-2.3802206451113894E-3</v>
      </c>
      <c r="C164" s="4">
        <f t="shared" si="50"/>
        <v>8.0999999999999872</v>
      </c>
      <c r="E164" s="6">
        <f t="shared" si="51"/>
        <v>0.50591950589069246</v>
      </c>
      <c r="F164" s="6">
        <f t="shared" si="49"/>
        <v>0.89875766236585841</v>
      </c>
    </row>
    <row r="165" spans="1:6">
      <c r="A165" s="4">
        <f t="shared" si="52"/>
        <v>5.1499999999999879</v>
      </c>
      <c r="B165">
        <f t="shared" si="53"/>
        <v>-2.2082341995268372E-3</v>
      </c>
      <c r="C165" s="4">
        <f t="shared" si="50"/>
        <v>8.1499999999999879</v>
      </c>
      <c r="E165" s="6">
        <f t="shared" si="51"/>
        <v>0.50549385711365968</v>
      </c>
      <c r="F165" s="6">
        <f t="shared" si="49"/>
        <v>0.8831381027578038</v>
      </c>
    </row>
    <row r="166" spans="1:6">
      <c r="A166" s="4">
        <f t="shared" si="52"/>
        <v>5.1999999999999877</v>
      </c>
      <c r="B166">
        <f t="shared" si="53"/>
        <v>-2.0486748948989704E-3</v>
      </c>
      <c r="C166" s="4">
        <f t="shared" si="50"/>
        <v>8.1999999999999886</v>
      </c>
      <c r="E166" s="6">
        <f t="shared" si="51"/>
        <v>0.50509867624330607</v>
      </c>
      <c r="F166" s="6">
        <f t="shared" ref="F166:F181" si="54">X_projectile*TAN(Angle/180*PI()) - G*(X_projectile/Velocity/COS(Angle/180*PI()))^2/2</f>
        <v>0.86725881988088283</v>
      </c>
    </row>
    <row r="167" spans="1:6">
      <c r="A167" s="4">
        <f t="shared" si="52"/>
        <v>5.2499999999999876</v>
      </c>
      <c r="B167">
        <f t="shared" si="53"/>
        <v>-1.9006447893473539E-3</v>
      </c>
      <c r="C167" s="4">
        <f t="shared" si="50"/>
        <v>8.2499999999999876</v>
      </c>
      <c r="E167" s="6">
        <f t="shared" si="51"/>
        <v>0.50473180170614673</v>
      </c>
      <c r="F167" s="6">
        <f t="shared" si="54"/>
        <v>0.85111981373509238</v>
      </c>
    </row>
    <row r="168" spans="1:6">
      <c r="A168" s="4">
        <f t="shared" si="52"/>
        <v>5.2999999999999874</v>
      </c>
      <c r="B168">
        <f t="shared" si="53"/>
        <v>-1.763310823141312E-3</v>
      </c>
      <c r="C168" s="4">
        <f t="shared" si="50"/>
        <v>8.2999999999999865</v>
      </c>
      <c r="E168" s="6">
        <f t="shared" si="51"/>
        <v>0.50439122259120506</v>
      </c>
      <c r="F168" s="6">
        <f t="shared" si="54"/>
        <v>0.83472108432043424</v>
      </c>
    </row>
    <row r="169" spans="1:6">
      <c r="A169" s="4">
        <f t="shared" si="52"/>
        <v>5.3499999999999872</v>
      </c>
      <c r="B169">
        <f t="shared" si="53"/>
        <v>-1.6359001305419907E-3</v>
      </c>
      <c r="C169" s="4">
        <f t="shared" si="50"/>
        <v>8.3499999999999872</v>
      </c>
      <c r="E169" s="6">
        <f t="shared" si="51"/>
        <v>0.50407506852589645</v>
      </c>
      <c r="F169" s="6">
        <f t="shared" si="54"/>
        <v>0.81806263163690796</v>
      </c>
    </row>
    <row r="170" spans="1:6">
      <c r="A170" s="4">
        <f t="shared" si="52"/>
        <v>5.399999999999987</v>
      </c>
      <c r="B170">
        <f t="shared" si="53"/>
        <v>-1.5176956903943625E-3</v>
      </c>
      <c r="C170" s="4">
        <f t="shared" si="50"/>
        <v>8.3999999999999879</v>
      </c>
      <c r="E170" s="6">
        <f t="shared" si="51"/>
        <v>0.50378160017875473</v>
      </c>
      <c r="F170" s="6">
        <f t="shared" si="54"/>
        <v>0.80114445568451087</v>
      </c>
    </row>
    <row r="171" spans="1:6">
      <c r="A171" s="4">
        <f t="shared" si="52"/>
        <v>5.4499999999999869</v>
      </c>
      <c r="B171">
        <f t="shared" si="53"/>
        <v>-1.4080322909922867E-3</v>
      </c>
      <c r="C171" s="4">
        <f t="shared" si="50"/>
        <v>8.4499999999999869</v>
      </c>
      <c r="E171" s="6">
        <f t="shared" si="51"/>
        <v>0.50350920035799274</v>
      </c>
      <c r="F171" s="6">
        <f t="shared" si="54"/>
        <v>0.78396655646324875</v>
      </c>
    </row>
    <row r="172" spans="1:6">
      <c r="A172" s="4">
        <f t="shared" si="52"/>
        <v>5.4999999999999867</v>
      </c>
      <c r="B172">
        <f t="shared" si="53"/>
        <v>-1.3062927865083633E-3</v>
      </c>
      <c r="C172" s="4">
        <f t="shared" si="50"/>
        <v>8.4999999999999858</v>
      </c>
      <c r="E172" s="6">
        <f t="shared" si="51"/>
        <v>0.50325636567520027</v>
      </c>
      <c r="F172" s="6">
        <f t="shared" si="54"/>
        <v>0.76652893397311539</v>
      </c>
    </row>
    <row r="173" spans="1:6">
      <c r="A173" s="4">
        <f t="shared" si="52"/>
        <v>5.5499999999999865</v>
      </c>
      <c r="B173">
        <f t="shared" si="53"/>
        <v>-1.2119046239211088E-3</v>
      </c>
      <c r="C173" s="4">
        <f t="shared" si="50"/>
        <v>8.5499999999999865</v>
      </c>
      <c r="E173" s="6">
        <f t="shared" si="51"/>
        <v>0.50302169874402636</v>
      </c>
      <c r="F173" s="6">
        <f t="shared" si="54"/>
        <v>0.74883158821411611</v>
      </c>
    </row>
    <row r="174" spans="1:6">
      <c r="A174" s="4">
        <f t="shared" si="52"/>
        <v>5.5999999999999863</v>
      </c>
      <c r="B174">
        <f t="shared" si="53"/>
        <v>-1.124336620894264E-3</v>
      </c>
      <c r="C174" s="4">
        <f t="shared" si="50"/>
        <v>8.5999999999999872</v>
      </c>
      <c r="E174" s="6">
        <f t="shared" si="51"/>
        <v>0.50280390088442251</v>
      </c>
      <c r="F174" s="6">
        <f t="shared" si="54"/>
        <v>0.73087451918624513</v>
      </c>
    </row>
    <row r="175" spans="1:6">
      <c r="A175" s="4">
        <f t="shared" si="52"/>
        <v>5.6499999999999861</v>
      </c>
      <c r="B175">
        <f t="shared" si="53"/>
        <v>-1.0430959764753099E-3</v>
      </c>
      <c r="C175" s="4">
        <f t="shared" si="50"/>
        <v>8.6499999999999861</v>
      </c>
      <c r="E175" s="6">
        <f t="shared" si="51"/>
        <v>0.50260176530389111</v>
      </c>
      <c r="F175" s="6">
        <f t="shared" si="54"/>
        <v>0.7126577268895069</v>
      </c>
    </row>
    <row r="176" spans="1:6">
      <c r="A176" s="4">
        <f t="shared" si="52"/>
        <v>5.699999999999986</v>
      </c>
      <c r="B176">
        <f t="shared" si="53"/>
        <v>-9.6772549779048994E-4</v>
      </c>
      <c r="C176" s="4">
        <f t="shared" si="50"/>
        <v>8.6999999999999851</v>
      </c>
      <c r="E176" s="6">
        <f t="shared" si="51"/>
        <v>0.50241417072816419</v>
      </c>
      <c r="F176" s="6">
        <f t="shared" si="54"/>
        <v>0.69418121132390231</v>
      </c>
    </row>
    <row r="177" spans="1:6">
      <c r="A177" s="4">
        <f t="shared" si="52"/>
        <v>5.7499999999999858</v>
      </c>
      <c r="B177">
        <f t="shared" si="53"/>
        <v>-8.9780102712918328E-4</v>
      </c>
      <c r="C177" s="4">
        <f t="shared" si="50"/>
        <v>8.7499999999999858</v>
      </c>
      <c r="E177" s="6">
        <f t="shared" si="51"/>
        <v>0.5022400754547871</v>
      </c>
      <c r="F177" s="6">
        <f t="shared" si="54"/>
        <v>0.67544497248942603</v>
      </c>
    </row>
    <row r="178" spans="1:6">
      <c r="A178" s="4">
        <f t="shared" si="52"/>
        <v>5.7999999999999856</v>
      </c>
      <c r="B178">
        <f t="shared" si="53"/>
        <v>-8.329290549381848E-4</v>
      </c>
      <c r="C178" s="4">
        <f t="shared" si="50"/>
        <v>8.7999999999999865</v>
      </c>
      <c r="E178" s="6">
        <f t="shared" si="51"/>
        <v>0.50207851180418384</v>
      </c>
      <c r="F178" s="6">
        <f t="shared" si="54"/>
        <v>0.65644901038608339</v>
      </c>
    </row>
    <row r="179" spans="1:6">
      <c r="A179" s="4">
        <f t="shared" si="52"/>
        <v>5.8499999999999854</v>
      </c>
      <c r="B179">
        <f t="shared" si="53"/>
        <v>-7.7274450529269886E-4</v>
      </c>
      <c r="C179" s="4">
        <f t="shared" ref="C179:C194" si="55">x_hill+3</f>
        <v>8.8499999999999854</v>
      </c>
      <c r="E179" s="6">
        <f t="shared" ref="E179:E194" si="56">Z*A/(1-Z) - B*Z/(1-Z)^2 + A</f>
        <v>0.50192858094392023</v>
      </c>
      <c r="F179" s="6">
        <f t="shared" si="54"/>
        <v>0.63719332501387083</v>
      </c>
    </row>
    <row r="180" spans="1:6">
      <c r="A180" s="4">
        <f t="shared" ref="A180:A195" si="57">A179+0.05</f>
        <v>5.8999999999999853</v>
      </c>
      <c r="B180">
        <f t="shared" ref="B180:B195" si="58" xml:space="preserve"> -EXP(-Y*(x_hill+s))</f>
        <v>-7.1690868138148123E-4</v>
      </c>
      <c r="C180" s="4">
        <f t="shared" si="55"/>
        <v>8.8999999999999844</v>
      </c>
      <c r="E180" s="6">
        <f t="shared" si="56"/>
        <v>0.50178944806302117</v>
      </c>
      <c r="F180" s="6">
        <f t="shared" si="54"/>
        <v>0.61767791637279323</v>
      </c>
    </row>
    <row r="181" spans="1:6">
      <c r="A181" s="4">
        <f t="shared" si="57"/>
        <v>5.9499999999999851</v>
      </c>
      <c r="B181">
        <f t="shared" si="58"/>
        <v>-6.6510735944406096E-4</v>
      </c>
      <c r="C181" s="4">
        <f t="shared" si="55"/>
        <v>8.9499999999999851</v>
      </c>
      <c r="E181" s="6">
        <f t="shared" si="56"/>
        <v>0.5016603378743516</v>
      </c>
      <c r="F181" s="6">
        <f t="shared" si="54"/>
        <v>0.59790278446284262</v>
      </c>
    </row>
    <row r="182" spans="1:6">
      <c r="A182" s="4">
        <f t="shared" si="57"/>
        <v>5.9999999999999849</v>
      </c>
      <c r="B182">
        <f t="shared" si="58"/>
        <v>-6.1704902043341152E-4</v>
      </c>
      <c r="C182" s="4">
        <f t="shared" si="55"/>
        <v>8.9999999999999858</v>
      </c>
      <c r="E182" s="6">
        <f t="shared" si="56"/>
        <v>0.5015405304242021</v>
      </c>
      <c r="F182" s="6">
        <f t="shared" ref="F182:F197" si="59">X_projectile*TAN(Angle/180*PI()) - G*(X_projectile/Velocity/COS(Angle/180*PI()))^2/2</f>
        <v>0.57786792928402519</v>
      </c>
    </row>
    <row r="183" spans="1:6">
      <c r="A183" s="4">
        <f t="shared" si="57"/>
        <v>6.0499999999999847</v>
      </c>
      <c r="B183">
        <f t="shared" si="58"/>
        <v>-5.7246320945251214E-4</v>
      </c>
      <c r="C183" s="4">
        <f t="shared" si="55"/>
        <v>9.0499999999999847</v>
      </c>
      <c r="E183" s="6">
        <f t="shared" si="56"/>
        <v>0.50142935718933956</v>
      </c>
      <c r="F183" s="6">
        <f t="shared" si="59"/>
        <v>0.55757335083634096</v>
      </c>
    </row>
    <row r="184" spans="1:6">
      <c r="A184" s="4">
        <f t="shared" si="57"/>
        <v>6.0999999999999845</v>
      </c>
      <c r="B184">
        <f t="shared" si="58"/>
        <v>-5.3109901373230603E-4</v>
      </c>
      <c r="C184" s="4">
        <f t="shared" si="55"/>
        <v>9.0999999999999837</v>
      </c>
      <c r="E184" s="6">
        <f t="shared" si="56"/>
        <v>0.50132619744286633</v>
      </c>
      <c r="F184" s="6">
        <f t="shared" si="59"/>
        <v>0.53701904911978549</v>
      </c>
    </row>
    <row r="185" spans="1:6">
      <c r="A185" s="4">
        <f t="shared" si="57"/>
        <v>6.1499999999999844</v>
      </c>
      <c r="B185">
        <f t="shared" si="58"/>
        <v>-4.9272365058566556E-4</v>
      </c>
      <c r="C185" s="4">
        <f t="shared" si="55"/>
        <v>9.1499999999999844</v>
      </c>
      <c r="E185" s="6">
        <f t="shared" si="56"/>
        <v>0.50123047487129468</v>
      </c>
      <c r="F185" s="6">
        <f t="shared" si="59"/>
        <v>0.51620502413436498</v>
      </c>
    </row>
    <row r="186" spans="1:6">
      <c r="A186" s="4">
        <f t="shared" si="57"/>
        <v>6.1999999999999842</v>
      </c>
      <c r="B186">
        <f t="shared" si="58"/>
        <v>-4.5712115739087741E-4</v>
      </c>
      <c r="C186" s="4">
        <f t="shared" si="55"/>
        <v>9.1999999999999851</v>
      </c>
      <c r="E186" s="6">
        <f t="shared" si="56"/>
        <v>0.5011416544262558</v>
      </c>
      <c r="F186" s="6">
        <f t="shared" si="59"/>
        <v>0.49513127588007233</v>
      </c>
    </row>
    <row r="187" spans="1:6">
      <c r="A187" s="4">
        <f t="shared" si="57"/>
        <v>6.249999999999984</v>
      </c>
      <c r="B187">
        <f t="shared" si="58"/>
        <v>-4.2409117623235605E-4</v>
      </c>
      <c r="C187" s="4">
        <f t="shared" si="55"/>
        <v>9.249999999999984</v>
      </c>
      <c r="E187" s="6">
        <f t="shared" si="56"/>
        <v>0.50105923939524821</v>
      </c>
      <c r="F187" s="6">
        <f t="shared" si="59"/>
        <v>0.47379780435691377</v>
      </c>
    </row>
    <row r="188" spans="1:6">
      <c r="A188" s="4">
        <f t="shared" si="57"/>
        <v>6.2999999999999838</v>
      </c>
      <c r="B188">
        <f t="shared" si="58"/>
        <v>-3.9344782635898265E-4</v>
      </c>
      <c r="C188" s="4">
        <f t="shared" si="55"/>
        <v>9.2999999999999829</v>
      </c>
      <c r="E188" s="6">
        <f t="shared" si="56"/>
        <v>0.50098276867676828</v>
      </c>
      <c r="F188" s="6">
        <f t="shared" si="59"/>
        <v>0.45220460956488573</v>
      </c>
    </row>
    <row r="189" spans="1:6">
      <c r="A189" s="4">
        <f t="shared" si="57"/>
        <v>6.3499999999999837</v>
      </c>
      <c r="B189">
        <f t="shared" si="58"/>
        <v>-3.6501865811467359E-4</v>
      </c>
      <c r="C189" s="4">
        <f t="shared" si="55"/>
        <v>9.3499999999999837</v>
      </c>
      <c r="E189" s="6">
        <f t="shared" si="56"/>
        <v>0.50091181424606235</v>
      </c>
      <c r="F189" s="6">
        <f t="shared" si="59"/>
        <v>0.43035169150398822</v>
      </c>
    </row>
    <row r="190" spans="1:6">
      <c r="A190" s="4">
        <f t="shared" si="57"/>
        <v>6.3999999999999835</v>
      </c>
      <c r="B190">
        <f t="shared" si="58"/>
        <v>-3.3864368245427768E-4</v>
      </c>
      <c r="C190" s="4">
        <f t="shared" si="55"/>
        <v>9.3999999999999844</v>
      </c>
      <c r="E190" s="6">
        <f t="shared" si="56"/>
        <v>0.50084597879859616</v>
      </c>
      <c r="F190" s="6">
        <f t="shared" si="59"/>
        <v>0.40823905017422391</v>
      </c>
    </row>
    <row r="191" spans="1:6">
      <c r="A191" s="4">
        <f t="shared" si="57"/>
        <v>6.4499999999999833</v>
      </c>
      <c r="B191">
        <f t="shared" si="58"/>
        <v>-3.1417447058327115E-4</v>
      </c>
      <c r="C191" s="4">
        <f t="shared" si="55"/>
        <v>9.4499999999999833</v>
      </c>
      <c r="E191" s="6">
        <f t="shared" si="56"/>
        <v>0.50078489355914901</v>
      </c>
      <c r="F191" s="6">
        <f t="shared" si="59"/>
        <v>0.38586668557559012</v>
      </c>
    </row>
    <row r="192" spans="1:6">
      <c r="A192" s="4">
        <f t="shared" si="57"/>
        <v>6.4999999999999831</v>
      </c>
      <c r="B192">
        <f t="shared" si="58"/>
        <v>-2.9147331865435105E-4</v>
      </c>
      <c r="C192" s="4">
        <f t="shared" si="55"/>
        <v>9.4999999999999822</v>
      </c>
      <c r="E192" s="6">
        <f t="shared" si="56"/>
        <v>0.50072821624520991</v>
      </c>
      <c r="F192" s="6">
        <f t="shared" si="59"/>
        <v>0.36323459770808952</v>
      </c>
    </row>
    <row r="193" spans="1:6">
      <c r="A193" s="4">
        <f t="shared" si="57"/>
        <v>6.5499999999999829</v>
      </c>
      <c r="B193">
        <f t="shared" si="58"/>
        <v>-2.704124728201411E-4</v>
      </c>
      <c r="C193" s="4">
        <f t="shared" si="55"/>
        <v>9.5499999999999829</v>
      </c>
      <c r="E193" s="6">
        <f t="shared" si="56"/>
        <v>0.50067562917408226</v>
      </c>
      <c r="F193" s="6">
        <f t="shared" si="59"/>
        <v>0.34034278657171857</v>
      </c>
    </row>
    <row r="194" spans="1:6">
      <c r="A194" s="4">
        <f t="shared" si="57"/>
        <v>6.5999999999999828</v>
      </c>
      <c r="B194">
        <f t="shared" si="58"/>
        <v>-2.5087341028088293E-4</v>
      </c>
      <c r="C194" s="4">
        <f t="shared" si="55"/>
        <v>9.5999999999999837</v>
      </c>
      <c r="E194" s="6">
        <f t="shared" si="56"/>
        <v>0.50062683750379211</v>
      </c>
      <c r="F194" s="6">
        <f t="shared" si="59"/>
        <v>0.31719125216647992</v>
      </c>
    </row>
    <row r="195" spans="1:6">
      <c r="A195" s="4">
        <f t="shared" si="57"/>
        <v>6.6499999999999826</v>
      </c>
      <c r="B195">
        <f t="shared" si="58"/>
        <v>-2.3274617228111991E-4</v>
      </c>
      <c r="C195" s="4">
        <f t="shared" ref="C195:C200" si="60">x_hill+3</f>
        <v>9.6499999999999826</v>
      </c>
      <c r="E195" s="6">
        <f t="shared" ref="E195:E200" si="61">Z*A/(1-Z) - B*Z/(1-Z)^2 + A</f>
        <v>0.50058156759854355</v>
      </c>
      <c r="F195" s="6">
        <f t="shared" si="59"/>
        <v>0.29377999449237269</v>
      </c>
    </row>
    <row r="196" spans="1:6">
      <c r="A196" s="4">
        <f>A195+0.05</f>
        <v>6.6999999999999824</v>
      </c>
      <c r="B196">
        <f xml:space="preserve"> -EXP(-Y*(x_hill+s))</f>
        <v>-2.1592874530171232E-4</v>
      </c>
      <c r="C196" s="4">
        <f t="shared" si="60"/>
        <v>9.6999999999999815</v>
      </c>
      <c r="E196" s="6">
        <f t="shared" si="61"/>
        <v>0.50053956551007817</v>
      </c>
      <c r="F196" s="6">
        <f t="shared" si="59"/>
        <v>0.27010901354939687</v>
      </c>
    </row>
    <row r="197" spans="1:6">
      <c r="A197" s="4">
        <f>A196+0.05</f>
        <v>6.7499999999999822</v>
      </c>
      <c r="B197">
        <f xml:space="preserve"> -EXP(-Y*(x_hill+s))</f>
        <v>-2.0032648696476053E-4</v>
      </c>
      <c r="C197" s="4">
        <f t="shared" si="60"/>
        <v>9.7499999999999822</v>
      </c>
      <c r="E197" s="6">
        <f t="shared" si="61"/>
        <v>0.50050059556686932</v>
      </c>
      <c r="F197" s="6">
        <f t="shared" si="59"/>
        <v>0.24617830933755069</v>
      </c>
    </row>
    <row r="198" spans="1:6">
      <c r="A198" s="4">
        <f>A197+0.05</f>
        <v>6.7999999999999821</v>
      </c>
      <c r="B198">
        <f xml:space="preserve"> -EXP(-Y*(x_hill+s))</f>
        <v>-1.8585159342063845E-4</v>
      </c>
      <c r="C198" s="4">
        <f t="shared" si="60"/>
        <v>9.7999999999999829</v>
      </c>
      <c r="E198" s="6">
        <f t="shared" si="61"/>
        <v>0.50046443906362204</v>
      </c>
      <c r="F198" s="6">
        <f>X_projectile*TAN(Angle/180*PI()) - G*(X_projectile/Velocity/COS(Angle/180*PI()))^2/2</f>
        <v>0.22198788185684037</v>
      </c>
    </row>
    <row r="199" spans="1:6">
      <c r="A199" s="4">
        <f>A198+0.05</f>
        <v>6.8499999999999819</v>
      </c>
      <c r="B199">
        <f xml:space="preserve"> -EXP(-Y*(x_hill+s))</f>
        <v>-1.7242260521977998E-4</v>
      </c>
      <c r="C199" s="4">
        <f t="shared" si="60"/>
        <v>9.8499999999999819</v>
      </c>
      <c r="E199" s="6">
        <f t="shared" si="61"/>
        <v>0.5004308930440593</v>
      </c>
      <c r="F199" s="6">
        <f>X_projectile*TAN(Angle/180*PI()) - G*(X_projectile/Velocity/COS(Angle/180*PI()))^2/2</f>
        <v>0.19753773110725881</v>
      </c>
    </row>
    <row r="200" spans="1:6">
      <c r="A200" s="4">
        <f>A199+0.05</f>
        <v>6.8999999999999817</v>
      </c>
      <c r="B200">
        <f xml:space="preserve"> -EXP(-Y*(x_hill+s))</f>
        <v>-1.5996394888845026E-4</v>
      </c>
      <c r="C200" s="4">
        <f t="shared" si="60"/>
        <v>9.8999999999999808</v>
      </c>
      <c r="E200" s="6">
        <f t="shared" si="61"/>
        <v>0.50039976917044893</v>
      </c>
      <c r="F200" s="6">
        <f>X_projectile*TAN(Angle/180*PI()) - G*(X_projectile/Velocity/COS(Angle/180*PI()))^2/2</f>
        <v>0.17282785708880954</v>
      </c>
    </row>
  </sheetData>
  <phoneticPr fontId="2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Comments</vt:lpstr>
      <vt:lpstr>Graph</vt:lpstr>
      <vt:lpstr>Parameters</vt:lpstr>
      <vt:lpstr>Hill_and_Projectile_Data</vt:lpstr>
      <vt:lpstr>A</vt:lpstr>
      <vt:lpstr>Angle</vt:lpstr>
      <vt:lpstr>B</vt:lpstr>
      <vt:lpstr>G</vt:lpstr>
      <vt:lpstr>s</vt:lpstr>
      <vt:lpstr>Velocity</vt:lpstr>
      <vt:lpstr>x_hill</vt:lpstr>
      <vt:lpstr>X_projectile</vt:lpstr>
      <vt:lpstr>Y</vt:lpstr>
      <vt:lpstr>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Cribb/Judy Klie</dc:creator>
  <cp:lastModifiedBy>John Hofbauer</cp:lastModifiedBy>
  <dcterms:created xsi:type="dcterms:W3CDTF">1997-06-19T15:44:18Z</dcterms:created>
  <dcterms:modified xsi:type="dcterms:W3CDTF">2013-05-21T04:58:28Z</dcterms:modified>
</cp:coreProperties>
</file>